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externalLinks/externalLink1.xml" ContentType="application/vnd.openxmlformats-officedocument.spreadsheetml.externalLink+xml"/>
  <Override PartName="/xl/revisions/revisionHeaders.xml" ContentType="application/vnd.openxmlformats-officedocument.spreadsheetml.revisionHeaders+xml"/>
  <Override PartName="/xl/revisions/revisionLog10.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jpeg"/><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960" windowHeight="11180"/>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Sheet1" sheetId="10" r:id="rId9"/>
    <sheet name="Units for Indicators" sheetId="9" r:id="rId10"/>
  </sheets>
  <externalReferences>
    <externalReference r:id="rId11"/>
    <externalReference r:id="rId12"/>
    <externalReference r:id="rId13"/>
    <externalReference r:id="rId14"/>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1A7E7A08_D972_4E2D_851E_9E56DC6645DB_.wvu.Cols" localSheetId="0" hidden="1">Overview!$H:$P</definedName>
    <definedName name="Z_1A7E7A08_D972_4E2D_851E_9E56DC6645DB_.wvu.Rows" localSheetId="0" hidden="1">Overview!$8:$11</definedName>
    <definedName name="Z_1A7E7A08_D972_4E2D_851E_9E56DC6645DB_.wvu.Rows" localSheetId="7" hidden="1">'Results Tracker'!$31:$38,'Results Tracker'!$133:$321</definedName>
    <definedName name="Z_4412D848_236E_4B44_83CE_1366056B2D08_.wvu.Cols" localSheetId="0" hidden="1">Overview!$H:$P</definedName>
    <definedName name="Z_4412D848_236E_4B44_83CE_1366056B2D08_.wvu.Rows" localSheetId="0" hidden="1">Overview!$8:$11</definedName>
    <definedName name="Z_4412D848_236E_4B44_83CE_1366056B2D08_.wvu.Rows" localSheetId="7" hidden="1">'Results Tracker'!$31:$38,'Results Tracker'!$133:$321</definedName>
    <definedName name="Z_811AEEFD_864B_4295_BC4B_D3F68E941F91_.wvu.Cols" localSheetId="0" hidden="1">Overview!$H:$P</definedName>
    <definedName name="Z_811AEEFD_864B_4295_BC4B_D3F68E941F91_.wvu.Rows" localSheetId="0" hidden="1">Overview!$8:$11</definedName>
    <definedName name="Z_811AEEFD_864B_4295_BC4B_D3F68E941F91_.wvu.Rows" localSheetId="7" hidden="1">'Results Tracker'!$31:$38,'Results Tracker'!$133:$321</definedName>
    <definedName name="Z_827F82A2_A4FA_4336_9BE8_6D2B292EC76D_.wvu.Cols" localSheetId="0" hidden="1">Overview!$H:$P</definedName>
    <definedName name="Z_827F82A2_A4FA_4336_9BE8_6D2B292EC76D_.wvu.Rows" localSheetId="0" hidden="1">Overview!$8:$11</definedName>
    <definedName name="Z_827F82A2_A4FA_4336_9BE8_6D2B292EC76D_.wvu.Rows" localSheetId="7" hidden="1">'Results Tracker'!$31:$38,'Results Tracker'!$133:$321</definedName>
    <definedName name="Z_B0EC7550_2A5F_4817_AE13_B2890DAA90D8_.wvu.Cols" localSheetId="0" hidden="1">Overview!$H:$P</definedName>
    <definedName name="Z_B0EC7550_2A5F_4817_AE13_B2890DAA90D8_.wvu.Rows" localSheetId="0" hidden="1">Overview!$8:$11</definedName>
    <definedName name="Z_B0EC7550_2A5F_4817_AE13_B2890DAA90D8_.wvu.Rows" localSheetId="7" hidden="1">'Results Tracker'!$31:$38,'Results Tracker'!$133:$321</definedName>
    <definedName name="Z_C16E6025_0F4E_5C45_83BC_38B893A773D8_.wvu.Cols" localSheetId="0" hidden="1">Overview!$H:$P</definedName>
    <definedName name="Z_C16E6025_0F4E_5C45_83BC_38B893A773D8_.wvu.Rows" localSheetId="0" hidden="1">Overview!$8:$11</definedName>
    <definedName name="Z_C16E6025_0F4E_5C45_83BC_38B893A773D8_.wvu.Rows" localSheetId="7" hidden="1">'Results Tracker'!$31:$38,'Results Tracker'!$133:$321</definedName>
    <definedName name="Z_CE2E0357_2E92_4626_8CBB_3829B8A193B0_.wvu.Cols" localSheetId="0" hidden="1">Overview!$H:$P</definedName>
    <definedName name="Z_CE2E0357_2E92_4626_8CBB_3829B8A193B0_.wvu.Rows" localSheetId="0" hidden="1">Overview!$8:$11</definedName>
    <definedName name="Z_CE2E0357_2E92_4626_8CBB_3829B8A193B0_.wvu.Rows" localSheetId="7" hidden="1">'Results Tracker'!$31:$38,'Results Tracker'!$133:$321</definedName>
    <definedName name="Z_D749D8ED_BF3B_4A77_B2E7_1AB83FF32417_.wvu.Cols" localSheetId="0" hidden="1">Overview!$H:$P</definedName>
    <definedName name="Z_D749D8ED_BF3B_4A77_B2E7_1AB83FF32417_.wvu.Rows" localSheetId="0" hidden="1">Overview!$8:$11</definedName>
    <definedName name="Z_D749D8ED_BF3B_4A77_B2E7_1AB83FF32417_.wvu.Rows" localSheetId="7" hidden="1">'Results Tracker'!$31:$38,'Results Tracker'!$133:$321</definedName>
  </definedNames>
  <calcPr calcId="140001" concurrentCalc="0"/>
  <customWorkbookViews>
    <customWorkbookView name="Alyssa Gomes - Personal View" guid="{C16E6025-0F4E-5C45-83BC-38B893A773D8}" mergeInterval="0" personalView="1" yWindow="54" windowWidth="1048" windowHeight="505" activeSheetId="1" showComments="commIndAndComment"/>
    <customWorkbookView name="Dinara Akhmetova - Personal View" guid="{811AEEFD-864B-4295-BC4B-D3F68E941F91}" mergeInterval="0" personalView="1" maximized="1" xWindow="-8" yWindow="-8" windowWidth="1936" windowHeight="1056" activeSheetId="1"/>
    <customWorkbookView name=". - Vista personalizada" guid="{1A7E7A08-D972-4E2D-851E-9E56DC6645DB}" mergeInterval="0" personalView="1" maximized="1" windowWidth="1356" windowHeight="495" activeSheetId="3"/>
    <customWorkbookView name="Lic. Ezequiel Gaspes - Vista personalizada" guid="{D749D8ED-BF3B-4A77-B2E7-1AB83FF32417}" mergeInterval="0" personalView="1" maximized="1" windowWidth="1362" windowHeight="542" activeSheetId="3"/>
    <customWorkbookView name="Daniela Gayraud - Personal View" guid="{827F82A2-A4FA-4336-9BE8-6D2B292EC76D}" mergeInterval="0" personalView="1" maximized="1" xWindow="-8" yWindow="-8" windowWidth="1936" windowHeight="1056" activeSheetId="1"/>
    <customWorkbookView name="BM - Personal View" guid="{CE2E0357-2E92-4626-8CBB-3829B8A193B0}" mergeInterval="0" personalView="1" maximized="1" xWindow="1911" yWindow="-9" windowWidth="1938" windowHeight="1048" activeSheetId="9"/>
    <customWorkbookView name="Tuuli Johanna Bernardini - Personal View" guid="{B0EC7550-2A5F-4817-AE13-B2890DAA90D8}" mergeInterval="0" personalView="1" maximized="1" xWindow="-11" yWindow="-11" windowWidth="1942" windowHeight="1042" activeSheetId="2"/>
    <customWorkbookView name="Martina Dorigo - Personal View" guid="{4412D848-236E-4B44-83CE-1366056B2D08}" mergeInterval="0" personalView="1" xWindow="60" yWindow="14" windowWidth="1864" windowHeight="102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66" i="2" l="1"/>
  <c r="E61" i="2"/>
  <c r="E56" i="2"/>
  <c r="E43" i="2"/>
  <c r="E41" i="2"/>
  <c r="F187" i="3"/>
  <c r="E37" i="3"/>
  <c r="G37" i="3"/>
  <c r="F161" i="3"/>
  <c r="F158" i="3"/>
  <c r="F155" i="3"/>
  <c r="F152" i="3"/>
  <c r="F149" i="3"/>
  <c r="F146" i="3"/>
  <c r="F143" i="3"/>
  <c r="F140" i="3"/>
  <c r="F137" i="3"/>
  <c r="F134" i="3"/>
  <c r="F131" i="3"/>
  <c r="F128" i="3"/>
  <c r="F125" i="3"/>
  <c r="F122" i="3"/>
  <c r="F119" i="3"/>
  <c r="F116" i="3"/>
  <c r="F113" i="3"/>
  <c r="F110" i="3"/>
  <c r="F98" i="3"/>
  <c r="F93" i="3"/>
  <c r="F91" i="3"/>
  <c r="F81" i="3"/>
  <c r="D45" i="3"/>
  <c r="G44" i="3"/>
  <c r="E44" i="3"/>
  <c r="D44" i="3"/>
  <c r="E43" i="3"/>
  <c r="G43" i="3"/>
  <c r="D43" i="3"/>
  <c r="D42" i="3"/>
  <c r="E41" i="3"/>
  <c r="G41" i="3"/>
  <c r="D41" i="3"/>
  <c r="E40" i="3"/>
  <c r="G40" i="3"/>
  <c r="D40" i="3"/>
  <c r="E39" i="3"/>
  <c r="G39" i="3"/>
  <c r="F38" i="3"/>
  <c r="E38" i="3"/>
  <c r="G38" i="3"/>
  <c r="H38" i="3"/>
  <c r="D38" i="3"/>
  <c r="D37" i="3"/>
  <c r="E36" i="3"/>
  <c r="G36" i="3"/>
  <c r="D36" i="3"/>
  <c r="E35" i="3"/>
  <c r="G35" i="3"/>
  <c r="D35" i="3"/>
  <c r="E34" i="3"/>
  <c r="D34" i="3"/>
  <c r="E32" i="3"/>
  <c r="D32" i="3"/>
  <c r="H31" i="3"/>
  <c r="H30" i="3"/>
  <c r="H29" i="3"/>
  <c r="H28" i="3"/>
  <c r="E27" i="3"/>
  <c r="G27" i="3"/>
  <c r="D27" i="3"/>
  <c r="H26" i="3"/>
  <c r="H25" i="3"/>
  <c r="H24" i="3"/>
  <c r="H23" i="3"/>
  <c r="H22" i="3"/>
  <c r="H21" i="3"/>
  <c r="H20" i="3"/>
  <c r="H19" i="3"/>
  <c r="H18" i="3"/>
  <c r="H17" i="3"/>
  <c r="H16" i="3"/>
  <c r="H15" i="3"/>
  <c r="H14" i="3"/>
  <c r="H13" i="3"/>
  <c r="G12" i="3"/>
  <c r="H12" i="3"/>
  <c r="H11" i="3"/>
  <c r="E42" i="3"/>
  <c r="G42" i="3"/>
  <c r="E45" i="3"/>
  <c r="H45" i="3"/>
  <c r="H27" i="3"/>
  <c r="H44" i="3"/>
  <c r="H35" i="3"/>
  <c r="H36" i="3"/>
  <c r="H37" i="3"/>
  <c r="H39" i="3"/>
  <c r="H40" i="3"/>
  <c r="H41" i="3"/>
  <c r="H43" i="3"/>
  <c r="G32" i="3"/>
  <c r="H32" i="3"/>
  <c r="G33" i="3"/>
  <c r="H33" i="3"/>
  <c r="G34" i="3"/>
  <c r="H34" i="3"/>
  <c r="O21" i="8"/>
  <c r="G21" i="8"/>
  <c r="H42" i="3"/>
  <c r="E48" i="2"/>
  <c r="E52" i="2"/>
</calcChain>
</file>

<file path=xl/sharedStrings.xml><?xml version="1.0" encoding="utf-8"?>
<sst xmlns="http://schemas.openxmlformats.org/spreadsheetml/2006/main" count="2065" uniqueCount="1022">
  <si>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</si>
  <si>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</si>
  <si>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</si>
  <si>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</si>
  <si>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</si>
  <si>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</si>
  <si>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</si>
  <si>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</si>
  <si>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</si>
  <si>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</si>
  <si>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</si>
  <si>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</si>
  <si>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</si>
  <si>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</si>
  <si>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</si>
  <si>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</si>
  <si>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</si>
  <si>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</si>
  <si>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</si>
  <si>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</si>
  <si>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</si>
  <si>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</si>
  <si>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</si>
  <si>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</si>
  <si>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</si>
  <si>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</si>
  <si>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</si>
  <si>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</si>
  <si>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</si>
  <si>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</si>
  <si>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</si>
  <si>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</si>
  <si>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</si>
  <si>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</si>
  <si>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</si>
  <si>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</si>
  <si>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</si>
  <si>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</si>
  <si>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</si>
  <si>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</si>
  <si>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</si>
  <si>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</si>
  <si>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</si>
  <si>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</si>
  <si>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</si>
  <si>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</si>
  <si>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</si>
  <si>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</si>
  <si>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</si>
  <si>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</si>
  <si>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</si>
  <si>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</si>
  <si>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</si>
  <si>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</si>
  <si>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</si>
  <si>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</si>
  <si>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</si>
  <si>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</si>
  <si>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</si>
  <si>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</si>
  <si>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</si>
  <si>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</si>
  <si>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</si>
  <si>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</si>
  <si>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</si>
  <si>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</si>
  <si>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</si>
  <si>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</si>
  <si>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</si>
  <si>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</si>
  <si>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</si>
  <si>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</si>
  <si>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</si>
  <si>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</si>
  <si>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</si>
  <si>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</si>
  <si>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</si>
  <si>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</si>
  <si>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</si>
  <si>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</si>
  <si>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</si>
  <si>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</si>
  <si>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</si>
  <si>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</si>
  <si>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</si>
  <si>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</si>
  <si>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</si>
  <si>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</si>
  <si>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</si>
  <si>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</si>
  <si>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</si>
  <si>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</si>
  <si>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</si>
  <si>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</si>
  <si>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</si>
  <si>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</si>
  <si>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</si>
  <si>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</si>
  <si>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</si>
  <si>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</si>
  <si>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</si>
  <si>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</si>
  <si>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</si>
  <si>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</si>
  <si>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</si>
  <si>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</si>
  <si>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</si>
  <si>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</si>
  <si>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</si>
  <si>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</si>
  <si>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</si>
  <si>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</si>
  <si>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</si>
  <si>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</si>
  <si>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</si>
  <si>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</si>
  <si>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</si>
  <si>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</si>
  <si>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</si>
  <si>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</si>
  <si>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</si>
  <si>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</si>
  <si>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</si>
  <si>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</si>
  <si>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</si>
  <si>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</si>
  <si>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</si>
  <si>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</si>
  <si>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</si>
  <si>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</si>
  <si>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</si>
  <si>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</si>
  <si>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</si>
  <si>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</si>
  <si>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</si>
  <si>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</si>
  <si>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</si>
  <si>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</si>
  <si>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</si>
  <si>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</si>
  <si>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</si>
  <si>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</si>
  <si>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</si>
  <si>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</si>
  <si>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</si>
  <si>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</si>
  <si>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</si>
  <si>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</si>
  <si>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</si>
  <si>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</si>
  <si>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</si>
  <si>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</si>
  <si>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</si>
  <si>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</si>
  <si>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</si>
  <si>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</si>
  <si>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</si>
  <si>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</si>
  <si>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</si>
  <si>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</si>
  <si>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</si>
  <si>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</si>
  <si>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</si>
  <si>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</si>
  <si>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</si>
  <si>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</si>
  <si>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</si>
  <si>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</si>
  <si>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</si>
  <si>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</si>
  <si>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</si>
  <si>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</si>
  <si>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</si>
  <si>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</si>
  <si>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</si>
  <si>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</si>
  <si>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</si>
  <si>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</si>
  <si>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</si>
  <si>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</si>
  <si>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</si>
  <si>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</si>
  <si>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</si>
  <si>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</si>
  <si>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</si>
  <si>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</si>
  <si>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</si>
  <si>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</si>
  <si>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</si>
  <si>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</si>
  <si>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</si>
  <si>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</si>
  <si>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</si>
  <si>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</si>
  <si>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</si>
  <si>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</si>
  <si>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</si>
  <si>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</si>
  <si>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</si>
  <si>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</si>
  <si>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</si>
  <si>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</si>
  <si>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</si>
  <si>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</si>
  <si>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</si>
  <si>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</si>
  <si>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</si>
  <si>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</si>
  <si>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</si>
  <si>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</si>
  <si>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</si>
  <si>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</si>
  <si>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</si>
  <si>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</si>
  <si>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</si>
  <si>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</si>
  <si>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</si>
  <si>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</si>
  <si>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</si>
  <si>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</si>
  <si>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</si>
  <si>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</si>
  <si>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</si>
  <si>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</si>
  <si>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</si>
  <si>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</si>
  <si>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</si>
  <si>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</si>
  <si>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</si>
  <si>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</si>
  <si>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</si>
  <si>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</si>
  <si>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</si>
  <si>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</si>
  <si>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</si>
  <si>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</si>
  <si>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</si>
  <si>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</si>
  <si>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</si>
  <si>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</si>
  <si>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</si>
  <si>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</si>
  <si>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</si>
  <si>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</si>
  <si>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</si>
  <si>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</si>
  <si>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</si>
  <si>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</si>
  <si>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</si>
  <si>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</si>
  <si>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</si>
  <si>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</si>
  <si>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</si>
  <si>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</si>
  <si>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</si>
  <si>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</si>
  <si>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</si>
  <si>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</si>
  <si>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</si>
  <si>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</si>
  <si>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</si>
  <si>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</si>
  <si>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</si>
  <si>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</si>
  <si>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</si>
  <si>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</si>
  <si>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</si>
  <si>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</si>
  <si>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</si>
  <si>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</si>
  <si>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</si>
  <si>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</si>
  <si>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</si>
  <si>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</si>
  <si>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</si>
  <si>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</si>
  <si>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</si>
  <si>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</si>
  <si>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</si>
  <si>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</si>
  <si>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</si>
  <si>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</si>
  <si>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</si>
  <si>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</si>
  <si>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</si>
  <si>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</si>
  <si>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</si>
  <si>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</si>
  <si>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</si>
  <si>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</si>
  <si>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</si>
  <si>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</si>
  <si>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</si>
  <si>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</si>
  <si>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</si>
  <si>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</si>
  <si>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</si>
  <si>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</si>
  <si>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</si>
  <si>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</si>
  <si>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</si>
  <si>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</si>
  <si>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</si>
  <si>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</si>
  <si>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</si>
  <si>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</si>
  <si>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</si>
  <si>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</si>
  <si>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</si>
  <si>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</si>
  <si>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</si>
  <si>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</si>
  <si>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</si>
  <si>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</si>
  <si>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</si>
  <si>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</si>
  <si>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</si>
  <si>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</si>
  <si>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Contract Value/Amount (USD) (*)</t>
  </si>
  <si>
    <t>Bid Amount (USD)(*)</t>
  </si>
  <si>
    <t>Winning Bid Amount (USD)(*)</t>
  </si>
  <si>
    <t>NO</t>
  </si>
  <si>
    <t>N</t>
  </si>
  <si>
    <t>MIE</t>
  </si>
  <si>
    <t>Target for Project End (31/12/2018)</t>
  </si>
  <si>
    <t>YES</t>
  </si>
  <si>
    <t>Y</t>
  </si>
  <si>
    <t xml:space="preserve">Y </t>
  </si>
  <si>
    <t xml:space="preserve">1 per sector </t>
  </si>
  <si>
    <t xml:space="preserve">jetorena@ambiente.gob.ar </t>
  </si>
  <si>
    <t>Signature Date</t>
  </si>
  <si>
    <t>NS = Not specified</t>
  </si>
  <si>
    <t xml:space="preserve">Outcome </t>
  </si>
  <si>
    <t>Outcome</t>
  </si>
  <si>
    <t>Output</t>
  </si>
  <si>
    <t>Output 14: Related articles/programs in the local media in the three municipal Councils of the directly targeted counties (Number, Custom Breakdown)</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</si>
  <si>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</si>
  <si>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</si>
  <si>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</si>
  <si>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</si>
  <si>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</si>
  <si>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</si>
  <si>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</si>
  <si>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</si>
  <si>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</si>
  <si>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</si>
  <si>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</si>
  <si>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 xml:space="preserve">FEMALE (Percentage, Custom Breakdown)  </t>
  </si>
  <si>
    <r>
      <rPr>
        <b/>
        <sz val="10"/>
        <color indexed="8"/>
        <rFont val="Times New Roman"/>
        <family val="1"/>
      </rPr>
      <t xml:space="preserve">Outcome 1 </t>
    </r>
    <r>
      <rPr>
        <sz val="10"/>
        <color indexed="8"/>
        <rFont val="Times New Roman"/>
        <family val="1"/>
      </rPr>
      <t xml:space="preserve">
Targeted institutions that reflect institution-specific adaptation needs in their budget allocations to increase their capacity to address climate-related challenges (Number, Custom)</t>
    </r>
  </si>
  <si>
    <r>
      <rPr>
        <b/>
        <sz val="10"/>
        <color indexed="8"/>
        <rFont val="Times New Roman"/>
        <family val="1"/>
      </rPr>
      <t>Outcome 2</t>
    </r>
    <r>
      <rPr>
        <sz val="10"/>
        <color indexed="8"/>
        <rFont val="Times New Roman"/>
        <family val="1"/>
      </rPr>
      <t xml:space="preserve">
Productive agroecosystems in the pilot sites maintained or improved to withstand conditions resulting from climate variability and change (Number, Custom)</t>
    </r>
  </si>
  <si>
    <r>
      <rPr>
        <b/>
        <sz val="10"/>
        <color indexed="8"/>
        <rFont val="Times New Roman"/>
        <family val="1"/>
      </rPr>
      <t>Outcome 3</t>
    </r>
    <r>
      <rPr>
        <sz val="10"/>
        <color indexed="8"/>
        <rFont val="Times New Roman"/>
        <family val="1"/>
      </rPr>
      <t xml:space="preserve">
Relevant threat and hazard information generated and disseminated to farmers and other stakeholders on a timely basis (Yes/No, Custom)</t>
    </r>
  </si>
  <si>
    <r>
      <rPr>
        <b/>
        <sz val="10"/>
        <color indexed="8"/>
        <rFont val="Times New Roman"/>
        <family val="1"/>
      </rPr>
      <t>Output 1:</t>
    </r>
    <r>
      <rPr>
        <sz val="10"/>
        <color indexed="8"/>
        <rFont val="Times New Roman"/>
        <family val="1"/>
      </rPr>
      <t xml:space="preserve"> Targeted clients satisfied with agricultural services (percentage) (Percentage, Core)</t>
    </r>
  </si>
  <si>
    <r>
      <rPr>
        <b/>
        <sz val="10"/>
        <color indexed="8"/>
        <rFont val="Times New Roman"/>
        <family val="1"/>
      </rPr>
      <t xml:space="preserve">Output 2: </t>
    </r>
    <r>
      <rPr>
        <sz val="10"/>
        <color indexed="8"/>
        <rFont val="Times New Roman"/>
        <family val="1"/>
      </rPr>
      <t>Targeted clients- MALE (number) (Number, Core Supplement)</t>
    </r>
  </si>
  <si>
    <r>
      <rPr>
        <b/>
        <sz val="10"/>
        <color indexed="8"/>
        <rFont val="Times New Roman"/>
        <family val="1"/>
      </rPr>
      <t xml:space="preserve">Output 3: </t>
    </r>
    <r>
      <rPr>
        <sz val="10"/>
        <color indexed="8"/>
        <rFont val="Times New Roman"/>
        <family val="1"/>
      </rPr>
      <t>Targeted local public employees trained (Percentage, Custom)</t>
    </r>
  </si>
  <si>
    <r>
      <rPr>
        <b/>
        <sz val="10"/>
        <color indexed="8"/>
        <rFont val="Times New Roman"/>
        <family val="1"/>
      </rPr>
      <t xml:space="preserve">Output 4: </t>
    </r>
    <r>
      <rPr>
        <sz val="10"/>
        <color indexed="8"/>
        <rFont val="Times New Roman"/>
        <family val="1"/>
      </rPr>
      <t>IEWS developed/operational through inter-institutional cooperation (Yes/No, Custom)</t>
    </r>
  </si>
  <si>
    <r>
      <rPr>
        <b/>
        <sz val="10"/>
        <color indexed="8"/>
        <rFont val="Times New Roman"/>
        <family val="1"/>
      </rPr>
      <t xml:space="preserve">Output 5: </t>
    </r>
    <r>
      <rPr>
        <sz val="10"/>
        <color indexed="8"/>
        <rFont val="Times New Roman"/>
        <family val="1"/>
      </rPr>
      <t>Active participation of at least the key institutions of the Observatory (Yes/No, Custom)</t>
    </r>
  </si>
  <si>
    <r>
      <rPr>
        <b/>
        <sz val="10"/>
        <color indexed="8"/>
        <rFont val="Times New Roman"/>
        <family val="1"/>
      </rPr>
      <t xml:space="preserve">Output 6: </t>
    </r>
    <r>
      <rPr>
        <sz val="10"/>
        <color indexed="8"/>
        <rFont val="Times New Roman"/>
        <family val="1"/>
      </rPr>
      <t>Consulted people who report on modification(s) in their Project-related practices (Percentage, Custom)</t>
    </r>
  </si>
  <si>
    <r>
      <rPr>
        <b/>
        <sz val="10"/>
        <color indexed="8"/>
        <rFont val="Times New Roman"/>
        <family val="1"/>
      </rPr>
      <t xml:space="preserve">Output 7: </t>
    </r>
    <r>
      <rPr>
        <sz val="10"/>
        <color indexed="8"/>
        <rFont val="Times New Roman"/>
        <family val="1"/>
      </rPr>
      <t>Client days of training provided (number) (Number, Core)</t>
    </r>
  </si>
  <si>
    <r>
      <rPr>
        <b/>
        <sz val="10"/>
        <color indexed="8"/>
        <rFont val="Times New Roman"/>
        <family val="1"/>
      </rPr>
      <t xml:space="preserve">Output 8: </t>
    </r>
    <r>
      <rPr>
        <sz val="10"/>
        <color indexed="8"/>
        <rFont val="Times New Roman"/>
        <family val="1"/>
      </rPr>
      <t>Teacher training institutes within SWBA that cooperate with the Project and offer related training (Number, Custom)</t>
    </r>
  </si>
  <si>
    <r>
      <rPr>
        <b/>
        <sz val="10"/>
        <color indexed="8"/>
        <rFont val="Times New Roman"/>
        <family val="1"/>
      </rPr>
      <t xml:space="preserve">Output 9: </t>
    </r>
    <r>
      <rPr>
        <sz val="10"/>
        <color indexed="8"/>
        <rFont val="Times New Roman"/>
        <family val="1"/>
      </rPr>
      <t>Cultural and socio-productive activities carried out in the Project zone jointly with the municipal governments (fairs, exhibitions, etc.) (Number, Custom)</t>
    </r>
  </si>
  <si>
    <r>
      <rPr>
        <b/>
        <sz val="10"/>
        <color indexed="8"/>
        <rFont val="Times New Roman"/>
        <family val="1"/>
      </rPr>
      <t xml:space="preserve">Output 10: </t>
    </r>
    <r>
      <rPr>
        <sz val="10"/>
        <color indexed="8"/>
        <rFont val="Times New Roman"/>
        <family val="1"/>
      </rPr>
      <t>FEMALES participating in cultural and socio-productive activities carried out in the Project zone jointly with the municipal governments (fairs, exhibitions, etc.) (Number, Custom Breakdown)</t>
    </r>
  </si>
  <si>
    <r>
      <rPr>
        <b/>
        <sz val="10"/>
        <color indexed="8"/>
        <rFont val="Times New Roman"/>
        <family val="1"/>
      </rPr>
      <t xml:space="preserve">Output 11: </t>
    </r>
    <r>
      <rPr>
        <sz val="10"/>
        <color indexed="8"/>
        <rFont val="Times New Roman"/>
        <family val="1"/>
      </rPr>
      <t>Clients who have adopted an improved agr. technology promoted by the project (Number, Core)</t>
    </r>
  </si>
  <si>
    <r>
      <rPr>
        <b/>
        <sz val="10"/>
        <color indexed="8"/>
        <rFont val="Times New Roman"/>
        <family val="1"/>
      </rPr>
      <t xml:space="preserve">Output 12: </t>
    </r>
    <r>
      <rPr>
        <sz val="10"/>
        <color indexed="8"/>
        <rFont val="Times New Roman"/>
        <family val="1"/>
      </rPr>
      <t>Adaptation/sustainable land management (SLM) technologies identified/verified through local participatory consultations under the Project framework that are demonstrated within the GIAs (Number, Custom)</t>
    </r>
  </si>
  <si>
    <r>
      <rPr>
        <b/>
        <sz val="10"/>
        <color indexed="8"/>
        <rFont val="Times New Roman"/>
        <family val="1"/>
      </rPr>
      <t>Output 13:</t>
    </r>
    <r>
      <rPr>
        <sz val="10"/>
        <color indexed="8"/>
        <rFont val="Times New Roman"/>
        <family val="1"/>
      </rPr>
      <t xml:space="preserve"> Related articles/programs in the local media and political initiatives in the three municipal Councils of the directly targeted counties (Number, Custom)</t>
    </r>
  </si>
  <si>
    <r>
      <rPr>
        <b/>
        <sz val="10"/>
        <color indexed="8"/>
        <rFont val="Times New Roman"/>
        <family val="1"/>
      </rPr>
      <t xml:space="preserve">Output 15: </t>
    </r>
    <r>
      <rPr>
        <sz val="10"/>
        <color indexed="8"/>
        <rFont val="Times New Roman"/>
        <family val="1"/>
      </rPr>
      <t>Related political initiatives in the three municipal Councils of the directly targeted counties (Number, Custom Breakdown)</t>
    </r>
  </si>
  <si>
    <r>
      <rPr>
        <b/>
        <sz val="10"/>
        <color indexed="8"/>
        <rFont val="Times New Roman"/>
        <family val="1"/>
      </rPr>
      <t xml:space="preserve">Output 16: </t>
    </r>
    <r>
      <rPr>
        <sz val="10"/>
        <color indexed="8"/>
        <rFont val="Times New Roman"/>
        <family val="1"/>
      </rPr>
      <t>Workshops and other Knowledge Management events meet their targets in terms of participation of different stakeholder groups (Yes/No, Custom)</t>
    </r>
  </si>
  <si>
    <r>
      <rPr>
        <b/>
        <sz val="10"/>
        <color indexed="8"/>
        <rFont val="Times New Roman"/>
        <family val="1"/>
      </rPr>
      <t xml:space="preserve">Output 18: </t>
    </r>
    <r>
      <rPr>
        <sz val="10"/>
        <color indexed="8"/>
        <rFont val="Times New Roman"/>
        <family val="1"/>
      </rPr>
      <t>Assumed institutional commitments for the continuity and sustainability of the Project results per sector and activity (Number, Custom)</t>
    </r>
  </si>
  <si>
    <r>
      <rPr>
        <b/>
        <sz val="10"/>
        <color indexed="8"/>
        <rFont val="Times New Roman"/>
        <family val="1"/>
      </rPr>
      <t xml:space="preserve">Output 19: </t>
    </r>
    <r>
      <rPr>
        <sz val="10"/>
        <color indexed="8"/>
        <rFont val="Times New Roman"/>
        <family val="1"/>
      </rPr>
      <t>Guidance material produced on critical pieces of policy framework, piloted adaptation practices, and potential sources of financing to support continued efforts to promote climate resiliency at differ (Yes/No, Custom)</t>
    </r>
  </si>
  <si>
    <t>dduverges@ambiente.gob.ar</t>
  </si>
  <si>
    <t xml:space="preserve"> </t>
  </si>
  <si>
    <t>Agropecuaria Agromax SA</t>
  </si>
  <si>
    <t>Lowest price fulfilling technical  requirements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</si>
  <si>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</si>
  <si>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</si>
  <si>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</si>
  <si>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</si>
  <si>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BIRF TF15041</t>
  </si>
  <si>
    <t>WORLD BANK</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</si>
  <si>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</si>
  <si>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</si>
  <si>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</si>
  <si>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</si>
  <si>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</si>
  <si>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</si>
  <si>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</si>
  <si>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</si>
  <si>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</si>
  <si>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</si>
  <si>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</si>
  <si>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</si>
  <si>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</si>
  <si>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</si>
  <si>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</si>
  <si>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</si>
  <si>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</si>
  <si>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</si>
  <si>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</si>
  <si>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</si>
  <si>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</si>
  <si>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</si>
  <si>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</si>
  <si>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</si>
  <si>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</si>
  <si>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</si>
  <si>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</si>
  <si>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</si>
  <si>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</si>
  <si>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</si>
  <si>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</si>
  <si>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</si>
  <si>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</si>
  <si>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</si>
  <si>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</si>
  <si>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</si>
  <si>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</si>
  <si>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</si>
  <si>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</si>
  <si>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</si>
  <si>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</si>
  <si>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</si>
  <si>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</si>
  <si>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</si>
  <si>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</si>
  <si>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</si>
  <si>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</si>
  <si>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</si>
  <si>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</si>
  <si>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</si>
  <si>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</si>
  <si>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</si>
  <si>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</si>
  <si>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</si>
  <si>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</si>
  <si>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</si>
  <si>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</si>
  <si>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</si>
  <si>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</si>
  <si>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</si>
  <si>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</si>
  <si>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</si>
  <si>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</si>
  <si>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</si>
  <si>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</si>
  <si>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</si>
  <si>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</si>
  <si>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</si>
  <si>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</si>
  <si>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</si>
  <si>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</si>
  <si>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</si>
  <si>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</si>
  <si>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</si>
  <si>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</si>
  <si>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</si>
  <si>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</si>
  <si>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</si>
  <si>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</si>
  <si>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</si>
  <si>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</si>
  <si>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</si>
  <si>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</si>
  <si>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</si>
  <si>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</si>
  <si>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</si>
  <si>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</si>
  <si>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</si>
  <si>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</si>
  <si>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</si>
  <si>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</si>
  <si>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</si>
  <si>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</si>
  <si>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</si>
  <si>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</si>
  <si>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</si>
  <si>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</si>
  <si>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</si>
  <si>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</si>
  <si>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</si>
  <si>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</si>
  <si>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</si>
  <si>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</si>
  <si>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</si>
  <si>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</si>
  <si>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</si>
  <si>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</si>
  <si>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</si>
  <si>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</si>
  <si>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</si>
  <si>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</si>
  <si>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</si>
  <si>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</si>
  <si>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</si>
  <si>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</si>
  <si>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</si>
  <si>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</si>
  <si>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</si>
  <si>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</si>
  <si>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</si>
  <si>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</si>
  <si>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</si>
  <si>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</si>
  <si>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</si>
  <si>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</si>
  <si>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</si>
  <si>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</si>
  <si>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</si>
  <si>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</si>
  <si>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</si>
  <si>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</si>
  <si>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</si>
  <si>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</si>
  <si>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</si>
  <si>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</si>
  <si>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</si>
  <si>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</si>
  <si>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</si>
  <si>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</si>
  <si>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</si>
  <si>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</si>
  <si>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</si>
  <si>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</si>
  <si>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</si>
  <si>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</si>
  <si>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</si>
  <si>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</si>
  <si>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</si>
  <si>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</si>
  <si>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</si>
  <si>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</si>
  <si>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</si>
  <si>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</si>
  <si>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</si>
  <si>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</si>
  <si>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</si>
  <si>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</si>
  <si>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</si>
  <si>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</si>
  <si>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</si>
  <si>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</si>
  <si>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</si>
  <si>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</si>
  <si>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</si>
  <si>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</si>
  <si>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</si>
  <si>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</si>
  <si>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</si>
  <si>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</si>
  <si>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</si>
  <si>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</si>
  <si>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</si>
  <si>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</si>
  <si>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</si>
  <si>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</si>
  <si>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</si>
  <si>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</si>
  <si>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</si>
  <si>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</si>
  <si>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</si>
  <si>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</si>
  <si>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</si>
  <si>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</si>
  <si>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</si>
  <si>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</si>
  <si>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</si>
  <si>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</si>
  <si>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</si>
  <si>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</si>
  <si>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</si>
  <si>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</si>
  <si>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</si>
  <si>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</si>
  <si>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</si>
  <si>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</si>
  <si>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</si>
  <si>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</si>
  <si>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</si>
  <si>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</si>
  <si>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</si>
  <si>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</si>
  <si>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</si>
  <si>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</si>
  <si>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</si>
  <si>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</si>
  <si>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</si>
  <si>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</si>
  <si>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</si>
  <si>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</si>
  <si>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</si>
  <si>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</si>
  <si>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</si>
  <si>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</si>
  <si>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</si>
  <si>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</si>
  <si>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</si>
  <si>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</si>
  <si>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</si>
  <si>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</si>
  <si>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</si>
  <si>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</si>
  <si>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</si>
  <si>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</si>
  <si>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</si>
  <si>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</si>
  <si>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</si>
  <si>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</si>
  <si>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</si>
  <si>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</si>
  <si>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</si>
  <si>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</si>
  <si>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</si>
  <si>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</si>
  <si>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</si>
  <si>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</si>
  <si>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</si>
  <si>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</si>
  <si>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</si>
  <si>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</si>
  <si>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</si>
  <si>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</si>
  <si>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</si>
  <si>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</si>
  <si>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</si>
  <si>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</si>
  <si>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</si>
  <si>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</si>
  <si>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</si>
  <si>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</si>
  <si>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</si>
  <si>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</si>
  <si>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</si>
  <si>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</si>
  <si>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</si>
  <si>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</si>
  <si>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</si>
  <si>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</si>
  <si>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</si>
  <si>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</si>
  <si>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</si>
  <si>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</si>
  <si>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</si>
  <si>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</si>
  <si>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</si>
  <si>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</si>
  <si>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</si>
  <si>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</si>
  <si>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</si>
  <si>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</si>
  <si>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</si>
  <si>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</si>
  <si>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</si>
  <si>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</si>
  <si>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</si>
  <si>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</si>
  <si>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</si>
  <si>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</si>
  <si>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</si>
  <si>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</si>
  <si>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</si>
  <si>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</si>
  <si>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</si>
  <si>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</si>
  <si>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</si>
  <si>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</si>
  <si>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</si>
  <si>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</si>
  <si>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</si>
  <si>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</si>
  <si>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</si>
  <si>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</si>
  <si>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</si>
  <si>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</si>
  <si>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</si>
  <si>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</si>
  <si>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</si>
  <si>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</si>
  <si>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</si>
  <si>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</si>
  <si>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</si>
  <si>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</si>
  <si>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</si>
  <si>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</si>
  <si>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</si>
  <si>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</si>
  <si>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</si>
  <si>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</si>
  <si>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</si>
  <si>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</si>
  <si>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</si>
  <si>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</si>
  <si>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</si>
  <si>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</si>
  <si>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</si>
  <si>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</si>
  <si>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</si>
  <si>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</si>
  <si>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</si>
  <si>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</si>
  <si>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</si>
  <si>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</si>
  <si>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</si>
  <si>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</si>
  <si>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</si>
  <si>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</si>
  <si>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</si>
  <si>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</si>
  <si>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</si>
  <si>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</si>
  <si>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</si>
  <si>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</si>
  <si>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</si>
  <si>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</si>
  <si>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</si>
  <si>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</si>
  <si>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</si>
  <si>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</si>
  <si>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</si>
  <si>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</si>
  <si>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</si>
  <si>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</si>
  <si>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</si>
  <si>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</si>
  <si>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</si>
  <si>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</si>
  <si>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</si>
  <si>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</si>
  <si>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</si>
  <si>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</si>
  <si>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</si>
  <si>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</si>
  <si>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</si>
  <si>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</si>
  <si>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</si>
  <si>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</si>
  <si>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jheider@ambiente.gob.ar </t>
  </si>
  <si>
    <t>Other services</t>
  </si>
  <si>
    <t>(*) Exchange rate: US Dolar, seller, Banco Nación Divisas, at date of contract signature</t>
  </si>
  <si>
    <t>Juan Corvalán 2016</t>
  </si>
  <si>
    <t>Andres Buono 2016</t>
  </si>
  <si>
    <t>Adriana Freysselinard</t>
  </si>
  <si>
    <t>Pablo Sívori</t>
  </si>
  <si>
    <t>Gaspes Ezequiel 2017</t>
  </si>
  <si>
    <t>Juan Corvalán 2017</t>
  </si>
  <si>
    <t>Anastasia Luciano 2017</t>
  </si>
  <si>
    <t>Testani Martin 2017</t>
  </si>
  <si>
    <t>Ricardo Rotsztein</t>
  </si>
  <si>
    <t>Ana Corallo</t>
  </si>
  <si>
    <t>AMEMOP</t>
  </si>
  <si>
    <t>Vilma Mariana Prieto</t>
  </si>
  <si>
    <t>TNC Argentina</t>
  </si>
  <si>
    <t>Juber S.A.</t>
  </si>
  <si>
    <t>Rurales Don Oscar</t>
  </si>
  <si>
    <t>Agro Luro SRL</t>
  </si>
  <si>
    <t>El Fortín</t>
  </si>
  <si>
    <t>SURGENTE MOLINOS SA</t>
  </si>
  <si>
    <t>Agromáquinas Villalonga SRL</t>
  </si>
  <si>
    <t>Agro Mazzuchelli</t>
  </si>
  <si>
    <t>Metalye Maquinarias</t>
  </si>
  <si>
    <t>El Pato Maquinarias</t>
  </si>
  <si>
    <t>Dolbi S.A.</t>
  </si>
  <si>
    <t>Wekume Agro Servicios SRL.</t>
  </si>
  <si>
    <t>Riegos Pigue</t>
  </si>
  <si>
    <t>Hidráulica Bahía</t>
  </si>
  <si>
    <t>PyR Argentina</t>
  </si>
  <si>
    <t>Calypso</t>
  </si>
  <si>
    <t>Nexo SRL</t>
  </si>
  <si>
    <t>Apilcutodo</t>
  </si>
  <si>
    <t>El Galpón SRL</t>
  </si>
  <si>
    <t xml:space="preserve">Agromax </t>
  </si>
  <si>
    <t>Rumbo SRL</t>
  </si>
  <si>
    <t>Molamaq</t>
  </si>
  <si>
    <t>Casa Bernabé</t>
  </si>
  <si>
    <t>Martín Seery</t>
  </si>
  <si>
    <t>Samit</t>
  </si>
  <si>
    <t>DEISA</t>
  </si>
  <si>
    <t>Bio Nex</t>
  </si>
  <si>
    <t>Instrumentalia</t>
  </si>
  <si>
    <t>Instrumentos del Sur S.A.</t>
  </si>
  <si>
    <t>Proveeduría Médica</t>
  </si>
  <si>
    <t>Seasinglab</t>
  </si>
  <si>
    <t>Instrumental CIASA</t>
  </si>
  <si>
    <t xml:space="preserve">Instrumentalia </t>
  </si>
  <si>
    <t>Instrumental Pasteur</t>
  </si>
  <si>
    <t xml:space="preserve">Instrumentación Científica </t>
  </si>
  <si>
    <t>Martinelli De Prieto</t>
  </si>
  <si>
    <t>Runco S.A.</t>
  </si>
  <si>
    <t>Lasarte HNOS SRL</t>
  </si>
  <si>
    <t>Sartorius</t>
  </si>
  <si>
    <t>Vivero Renovales</t>
  </si>
  <si>
    <t>Direct contracting</t>
  </si>
  <si>
    <t>41 IDENTIFIED</t>
  </si>
  <si>
    <t>What implementation issues/lessons, either positive or negative, affected the progress?</t>
  </si>
  <si>
    <t>ARG/MIE/Rural/2011/1 - P125804</t>
  </si>
  <si>
    <t>The World Bank</t>
  </si>
  <si>
    <t>July, 2017</t>
  </si>
  <si>
    <t>Undersecretary Dolores Duverges - Argentina's Ministry of Environment and Sustainable Development</t>
  </si>
  <si>
    <t xml:space="preserve">tbernardini@worldbank.org </t>
  </si>
  <si>
    <t>Counties of Patagones, Villarino, Puan - Buenos Aires Province, Argentina</t>
  </si>
  <si>
    <t>June, 2015 (Inception Workshop)</t>
  </si>
  <si>
    <t>http://ambiente.gob.ar/suelos/proyecto-aumentando-la-resiliencia-climatica-y-mejorando-el-manejo-sostenible-de-la-tierra-en-el-sudoeste-de-la-provincia-de-buenos-aires/</t>
  </si>
  <si>
    <t>Miscelaneous expenses</t>
  </si>
  <si>
    <t>Banking costs</t>
  </si>
  <si>
    <t>Consultants' services</t>
  </si>
  <si>
    <t>Non-consulting services and works</t>
  </si>
  <si>
    <t>Goods</t>
  </si>
  <si>
    <t>Training, Travel and workshops</t>
  </si>
  <si>
    <t>Governance: Policy/political priorities across administrative levels (national, provincial, and municipal) could differ and/or change during Project implementation. Similarly, due to lack of synchronicity between political cycles and dynamics of ecosystem recovery, political counterparts may not prioritize Project-related cooperation.</t>
  </si>
  <si>
    <t xml:space="preserve">Design: Changing climate conditions could affect the success of adaptation measures to be piloted during Project implementation; climate change may take a different form than anticipated (more or less severe and different in specific aspects such as impact on rainfall totals, regularity, intensity, etc., or to occur slowlier than anticipated).
The chosen adaptive practices may prove less effective than anticipated in reducing impacts of climate variability and change to farmers; farmers might not wish to adopt the chosen adaptive practices due to lack of inputs, financing, or TA.
</t>
  </si>
  <si>
    <t>This Risk was rated Low, and continues the same.</t>
  </si>
  <si>
    <t>Director Jorge Heider - Argentina's Ministry of Environment and Sustainable Development (MAyDS)</t>
  </si>
  <si>
    <t>MS</t>
  </si>
  <si>
    <t>Increase the development impact of the Project through improved results</t>
  </si>
  <si>
    <t>Increase the development impact of the Project through increased institutional development of the Executing Agency</t>
  </si>
  <si>
    <t>April, 2017</t>
  </si>
  <si>
    <t xml:space="preserve">Coordinator Joaquin Etorena - Argentina's Ministry of Environment and Sustainable Development </t>
  </si>
  <si>
    <t>01/07/2016 - 30/06/2017</t>
  </si>
  <si>
    <t>Capacity: Financial Management and Procurement may prove challenging for the PIU and certain administrative processes may delay Project execution.</t>
  </si>
  <si>
    <t xml:space="preserve">The PIU staff was trained with WB specialists on environmental and social management under the Bank safeguards as the Project implementation got started. This led to the development of a checklist to be completed by local partners and controlled by specialized staff of the PIU/MAyDS when consolidating the guidelines for management of the specific intervention sites (SISs). Additionally, the PIU has received support from other WB related Projects executed by the Ministry of Agroindustry to take advantage of their experience on the implementation of social and environmental safeguard policies. Recently, the Project's mid-term review mission and field visits were used to review and discuss safeguards implementation in early April, 2017.   </t>
  </si>
  <si>
    <t xml:space="preserve">Delivery, Monitoring and Sustainability: In case the overall Project results proved insufficient to create expected behavioral changes across different stakeholder groups, or the planned communication and dissemination efforts would not succeed, the Project may fail to promote expected replications and scale-up operations.    </t>
  </si>
  <si>
    <t xml:space="preserve">Policies - Changes in the National Government at the end of 2015 resulted in the elimination of export taxes on wheat, making wheat production more attractive to farmers than it was at the time of the Project preparation. Productive alternatives to traditional wheat production promoted by the Project to prevent further soil erosion and thus contribution to increasing vulnerability to climate variability may lose attraction to farmers. </t>
  </si>
  <si>
    <r>
      <t>Estimated cumulative total disbursement as of</t>
    </r>
    <r>
      <rPr>
        <b/>
        <sz val="11"/>
        <color indexed="10"/>
        <rFont val="Times New Roman"/>
        <family val="1"/>
      </rPr>
      <t xml:space="preserve"> </t>
    </r>
    <r>
      <rPr>
        <b/>
        <sz val="11"/>
        <rFont val="Times New Roman"/>
        <family val="1"/>
      </rPr>
      <t>June 30, 2017</t>
    </r>
  </si>
  <si>
    <t>Progress since inception (30/06/2017)</t>
  </si>
  <si>
    <t>Comments</t>
  </si>
  <si>
    <t>List outputs planned and corresponding projected cost for the upcoming reporting period</t>
  </si>
  <si>
    <t>List output and corresponding amount spent for the current reporting period</t>
  </si>
  <si>
    <t>Please provide information for all contracts over $2,500 USD</t>
  </si>
  <si>
    <t>Please provide the number of  contracts under $2,500, signed during this reporting period:</t>
  </si>
  <si>
    <t>List all bids for each contract signed with date of open call and winning bid</t>
  </si>
  <si>
    <t>Andres Buono 2017</t>
  </si>
  <si>
    <t>Fernando Ianovsky</t>
  </si>
  <si>
    <t>JC ME MH Y RS BERARDI</t>
  </si>
  <si>
    <t>PAGAVI</t>
  </si>
  <si>
    <t xml:space="preserve">                                                                                                                        PROCUREMENT DATA</t>
  </si>
  <si>
    <t>PIU capacity and the overall Project governance structure/institutional arrangements and capacity</t>
  </si>
  <si>
    <t>The overall implementation pace and results of the key indicators are on track</t>
  </si>
  <si>
    <t>Execution of the Project activities according to the operational framework presented to the AF and the Annual Operating Plan</t>
  </si>
  <si>
    <t>Progress on Project activities that pave the way for sustainability, replication and scale-up of key Project activities</t>
  </si>
  <si>
    <t>Progress achieved in implementing Component 4: Developing a Sustainability Strategy meets expectations at the current implementation stage</t>
  </si>
  <si>
    <t>TF 015041 - INCREASING CLIMATE RESILIENCE AND ENHANCING SUSTAINABLE LAND MANAGEMENT IN THE SOUTHWEST OF THE BUENOS AIRES PROVINCE</t>
  </si>
  <si>
    <t>December, 2012</t>
  </si>
  <si>
    <t>The Project Development Objective (PDO) is to contribute to reducing climate and man-made vulnerability of the agro-ecosystems in the Southwest of the Buenos Aires Province (SWBA) by increasing the adaptive capacity of key local institutions and actors and piloting and disseminating climate resilient and sustainable land management practices. Participatory planning processes were used to identify and are used to pilot concrete adaptation measures focusing on water, crops and livestock management to promote climate resilience. The Project aims to benefit farmers and families engaged in small and medium-sized agricultural-cattle production on dry lands within the direct and indirect intervention zones; the counties of Puan, Villarino and Patagones; and 9 further SWBA counties, respectively. Additionally, a wide range of current and potential partner organizations working on related aspects within the area and up to national level benefit from and contribute to a comprehensive set of capacity building and institutional strengthening measures. The continued, inter-sectoral and inter-institutional work and learning process, through which the Project evolves, aims at (1) creating an adequate political, social, and economic framework to facilitate adoption, sustainability, continuity, and further development of the piloted adaptation efforts; and (2) bolstering and fine-tuning adaptation measures identified and chosen through institutional and community-level participation and capacity building.</t>
  </si>
  <si>
    <t>Tuuli Bernardini, Environmental Specialist GEN04, Task Team Leader - The World Bank</t>
  </si>
  <si>
    <t>As of June 30, 2017, USD 1,013,602.09 has been spent;
USD 286,818 has been commited; and
USD 884,435.88 has been documented to the WB.</t>
  </si>
  <si>
    <t>Financial information: cumulative from project start to June 30, 2017</t>
  </si>
  <si>
    <t>COMPONENT 2: Implementing Adaptation Measures in Productive Agroecosystem</t>
  </si>
  <si>
    <t>COMPONENT 3: Applying Participatory Approach to Knowledge Management and Local Capacity Development for Adaptation to Climate Change</t>
  </si>
  <si>
    <t>COMPONENT 4: Developing a Sustainability Strategy</t>
  </si>
  <si>
    <t>Project Execution - Project Implementation Unit (PIU)</t>
  </si>
  <si>
    <t>Printing costs on communication material</t>
  </si>
  <si>
    <t>PIU salaries and expenses</t>
  </si>
  <si>
    <t>Co-financing until June 30, 2017 includes in-kind, non-grant instruments and other types of co-financing for more than USD 1 million as follows: i) INTA staff time, transportation, use of laboratory and meteorological equipment, use of facilities, and conduction of studies and training; ii) UNS and CERZOS staff time, transportation, use of equipment and facilities, conduction of studies and use of the Naposta field; iii) SMN staff time, use of meteorological equipment and servers, and conduction of studies; iv) municipal governments of Patagones, Villarino and Puan staff time, meeting and workshop arrangements, and running of plant nurseries; v) Spegazzini Agriculture School staff time and field work; vi) farmers' time and expenses, use of fields and agroforestry products; vii) Ministry of Social Development staff time and transportation; viii) Vialidad Nacional staff time and transportation; ix) OPDS staff time, transportation, training and meetings.</t>
  </si>
  <si>
    <t>USD 319,774 by the Ministry of Environment and Sustainable Development (MAyDS)</t>
  </si>
  <si>
    <t>Incomplete lot offer</t>
  </si>
  <si>
    <t>Shopping PIRCMGS 69 CP B: Purchase of Irrigation Systems and Apiculture Materials, Lot N°2 18/10/2016</t>
  </si>
  <si>
    <t>Shopping PIRCMGS-61-CP-B: Purchase and installation of wire and a mill, Lot N°1, 20/10/2016</t>
  </si>
  <si>
    <t>Shopping PIRCMGS-61-CP-B: Purchase and installation of wire and a mill, Lot N°2, 20/10/2016</t>
  </si>
  <si>
    <t>Shopping PIRCMGS-61-CP-B: Purchase and installation of wire and a mill, Lot N°3, 20/10/2016</t>
  </si>
  <si>
    <t>Shopping PIRCMGS-61-CP-B: Purchase and installation of wire and a mill, Lot N°4, 20/10/2016</t>
  </si>
  <si>
    <t xml:space="preserve">Shopping PIRCMGS-61-CP-B: Purchase and installation of wire and a mill, Lot N°5, 20/10/2016                           </t>
  </si>
  <si>
    <t>Shopping PIRCMGS-61-CP-B: Purchase and installation of wire and a mill, Lot N°6, 20/10/2016</t>
  </si>
  <si>
    <t>Shopping PIRCMGS-61-CP-B: Purchase and installation of wire and a mill, Lot N°7, 20/10/2016</t>
  </si>
  <si>
    <t>Shopping PIRCMGS-61-CP-B: Purchase and installation of wire and a mill, Lot N°8, 20/10/2016</t>
  </si>
  <si>
    <t>Shopping PIRCMGS-61-CP-B: Purchase and installation of wire and a mill, Lot N°9, 23/09/2016</t>
  </si>
  <si>
    <t>Shopping PIRCMGS 63 CP B: Purchase of Machinery, Lot N°1, 16/08/2016</t>
  </si>
  <si>
    <t xml:space="preserve">Shopping PIRCMGS 63 CP B: Purchase of Machinery, Lot N°2, 18/08/2016                                </t>
  </si>
  <si>
    <t>Shopping PIRCMGS 63 CP B: Purchase of Machinery, Lot N°3, 18/10/2016</t>
  </si>
  <si>
    <t>Shopping PIRCMGS 63 CP B: Purchase of Machinery, Lot N°4, 17/08/2016</t>
  </si>
  <si>
    <t>Shopping PIRCMGS 63 CP B: Purchase of Machinery, Lot N°5, 24/08/2016</t>
  </si>
  <si>
    <t>Shopping PIRCMGS 69 CP B: Purchase of Irrigation Systems and Apiculture Materials, Lot N°1, 18/10/2016</t>
  </si>
  <si>
    <t>Shopping PIRCMGS 69 CP B: Purchase of Irrigation Systems and Apiculture Materials, Lot N°3, 21/09/2016</t>
  </si>
  <si>
    <t>Shopping PIRCMGS 69 CP B: Purchase of Irrigation Systems and Apiculture Materials, Lot N°4, 21/09/2016</t>
  </si>
  <si>
    <t>Shopping PIRCMGS 69 CP B: Purchase of Irrigation Systems and Apiculture Materials, Lot N°5, 18/10/2016</t>
  </si>
  <si>
    <t xml:space="preserve">Shopping PIRCMGS 69 CP B: Purchase of Irrigation Systems and Apiculture Materials, Lot N°6, 25/10/2016                         </t>
  </si>
  <si>
    <t>Shopping PIRCMGS 69 CP B: Purchase of Irrigation Systems and Apiculture Materials, Lot N°7, 21/09/2016</t>
  </si>
  <si>
    <t>Shopping PIRCMGS-88-CP: Purchase of Seeds and Fertilizers, Lot N°1, 23/03/2017</t>
  </si>
  <si>
    <t>Shopping PIRCMGS-88-CP: Purchase of Seeds and Fertilizers, Lot N°2, 23/03/2017</t>
  </si>
  <si>
    <t>Shopping PIRCMGS-88-CP: Purchase of Seeds and Fertilizers, Lot N°3, 23/03/2017</t>
  </si>
  <si>
    <t>Shopping PIRCMGS-88-CP: Purchase of Seeds and Fertilizers, Lot N°4, 23/03/2017</t>
  </si>
  <si>
    <t>Shopping PIRCMGS-88-CP: Purchase of Seeds and Fertilizers, Lot N°5, 23/03/2017</t>
  </si>
  <si>
    <t>Shopping PIRCMGS-88-CP: Purchase of Seeds and Fertilizers, Lot N°6, 23/03/2017</t>
  </si>
  <si>
    <t>Shopping PIRCMGS-88-CP: Purchase of Seeds and Fertilizers, Lot N°7, 23/03/2017</t>
  </si>
  <si>
    <t>Shopping PIRCMGS-88-CP: Purchase of Seeds and Fertilizers, Lot N°8, 23/03/2017</t>
  </si>
  <si>
    <t>Shopping PIRCMGS-88-CP: Purchase of Seeds and Fertilizers, Lot N°9, 23/03/2017</t>
  </si>
  <si>
    <t>Shopping PIRCMGS-88-CP: Purchase of Seeds and Fertilizers, Lot N°10, 23/03/2017</t>
  </si>
  <si>
    <t>Shopping PIRCMGS-88-CP: Purchase of Seeds and Fertilizers, Lot N°11, 23/03/2017</t>
  </si>
  <si>
    <t>Shopping PIRCMGS-88-CP: Purchase of Seeds and Fertilizers, Lot N°12, 23/03/2017</t>
  </si>
  <si>
    <t>Shopping PIRCMGS-88-CP: Purchase of Seeds and Fertilizers, Lot N°13, 23/03/2017</t>
  </si>
  <si>
    <t>Shopping PIRCMGS-88-CP: Purchase of Seeds and Fertilizers, Lot N°14, 23/03/2017</t>
  </si>
  <si>
    <t>Shopping PIRCMGS-88-CP: Purchase of Seeds and Fertilizers, Lot N°15, 23/03/2017</t>
  </si>
  <si>
    <t>Shopping PIRCMGS-88-CP: Purchase of Seeds and Fertilizers, Lot N°16, 23/03/2017</t>
  </si>
  <si>
    <t>Shopping PIRCMGS-88-CP: Purchase of Seeds and Fertilizers, Lot N°17, 23/03/2017</t>
  </si>
  <si>
    <t>Shopping PIRCMGS-88-CP: Purchase of Seeds and Fertilizers, Lot N°18, 23/03/2017</t>
  </si>
  <si>
    <t>Shopping PIRCMGS-79-CP-B: Purchase of Chipper, Compressor, Post Hole Digger and Compost Remover, Lot N°1, 07/09/2016</t>
  </si>
  <si>
    <t>Shopping PIRCMGS-79-CP-B: Purchase of Chipper, Compressor, Post Hole Digger and Compost Remover, Lot N°2, 07/09/2016</t>
  </si>
  <si>
    <t>Shopping PIRCMGS-79-CP-B: Purchase of Chipper, Compressor, Post Hole Digger and Compost Remover, Lot N°3, 29/08/2016</t>
  </si>
  <si>
    <t>Shopping PIRCMGS-79-CP-B: Purchase of Chipper, Compressor, Post Hole Digger and Compost Remover, Lot N°4, 29/08/2016</t>
  </si>
  <si>
    <t>Shopping PIRCMGS-76-CP-B: Laboratory Equipment, Lot N°1, 26/08/2016</t>
  </si>
  <si>
    <t>Shopping PIRCMGS-76-CP-B: Laboratory Equipment, Lot N°2, 26/08/2016</t>
  </si>
  <si>
    <t>Shopping PIRCMGS-76-CP-B: Laboratory Equipment, Lot N°3, 26/08/2016</t>
  </si>
  <si>
    <t>Shopping PIRCMGS-76-CP-B: Laboratory Equipment, Lot N°5, 30/08/2016</t>
  </si>
  <si>
    <t>Shopping PIRCMGS-76-CP-B: Laboratory Equipment, Lot N°6, 26/08/2016</t>
  </si>
  <si>
    <t>Shopping PIRCMGS-76-CP-B: Laboratory Equipment, Lot N°7, 26/08/2016</t>
  </si>
  <si>
    <t>Shopping PIRCMGS-76-CP-B: Laboratory Equipment, Lot N°9, 26/08/2016</t>
  </si>
  <si>
    <t>Shopping PIRCMGS-76-CP-B: Laboratory Equipment, Lot N°10, 26/08/2016</t>
  </si>
  <si>
    <t xml:space="preserve">Shopping PIRCMGS-76-CP-B: Laboratory Equipment, Lot N°11, 26/08/2016 </t>
  </si>
  <si>
    <t>Single Source PIRCMGS 83-CD: Purchase of Native Plants, Lot N°1, 17/11/2016</t>
  </si>
  <si>
    <t>Single Source PIRCMGS 83-CD: Purchase of Native Plants, Lot N°2, 17/11/2016</t>
  </si>
  <si>
    <t>Single Source PIRCMGS 83-CD: Purchase of Native Plants, Lot N°3, 17/11/2016</t>
  </si>
  <si>
    <t>Single Source PIRCMGS 83-CD: Purchase of Native Plants, Lot N°4, 17/11/2016</t>
  </si>
  <si>
    <t>Does not satisfy technical evaluation</t>
  </si>
  <si>
    <t xml:space="preserve">Stakeholder Risk: The number of involved stakeholders (national and provincial government agencies and municipal authorities, farmers and communities, scientific institutions, and NGOs) may make swift decisionmaking difficult and slow down Project implementation. 
Incentives/direct benefits at community level might prove insufficient to convince people to adopt behavioral changes and new ways of cooperation in order to achieve longer-term objectives especially outside the key intervention zones.
</t>
  </si>
  <si>
    <t>This risk was rated as High at the PPP and continues the same.</t>
  </si>
  <si>
    <t>Considering that the Project fundamentally builds upon participatory planning procedures, the number of involved stakeholders implies a great challenge for timely execution. Due to the participatory approach followed in the management of Project activities, similar to Community-Driven Development strategies, actions must be discussed, planned and carried out with stakeholders who don't usually count with prior training or experience on M&amp;E procedures, environmental and social safeguards or procurement regulations; neither with introducing considerations of climate resilience in their productive activities. To deal with these challenges, the PIU has implemented a system aimed at pre-formatting the planning procedures, based on a site-specific template for planning the investments, including safeguards check-lists, indicators, planning schedules, and procurement guidelines. Besides of facilitating the dialogue with the beneficiaries and local counterparts, this system facilitates the progress assessment, exchange of experiences, continued evaluation and early implementation of corrective measures, as needed. It is worth mentioning that this procedure has also provided an important set of lessons learned that have been summarized by the PIU and shared with the stakeholders through workshops on project planning. The participatory process has contributed to local capacity development, which by itself is expected to constitute a lasting Project result (see Monitoring Arrangements in the Project Proposal/Assessment Document). Nonetheless, the approach has required great efforts in local capacity building through a number of workshops and field missions that sometimes challenge the intended execution schedules.</t>
  </si>
  <si>
    <t xml:space="preserve">This risk was rated Low and was increased to Moderate after the first year of Project implementation. </t>
  </si>
  <si>
    <t>The fiduciary capacity risk has been addressed through enhanced inter and intra-institutional articulation. During the current reporting period, all the PIU staff has contributed to fiduciary management and the PIU has counted with fiduciary support from other areas of the MAyDS. In early May, 2017, the MAyDS contracted a new assistant for financial management with co-financing, and further help is being contracted for procurement.</t>
  </si>
  <si>
    <t>This risk was rated Moderate and is now increased to High, particularly as the country has entered into a new electoral period.</t>
  </si>
  <si>
    <t xml:space="preserve">This risk was assessed as Moderate and is now increased to High. </t>
  </si>
  <si>
    <t>Social and Environmental: Moderate capacity for environmental and social management could negatively affect achievement of the PDO. The PIU has no earlier experience on environmental and social management under the World Bank safeguards. However, other divisions in the SAyDS (current MAyDS) have been implementing safeguard policies.</t>
  </si>
  <si>
    <t>This risk was rated Moderate and continues the same.</t>
  </si>
  <si>
    <t xml:space="preserve">The climate variability factor dominated by the El Niño Southern Oscillation (ENSO) is currently causing a humid cycle in the Project area, affecting the perception of risk and vulnerability that made key beneficiaries and stakeholders receptive to the Project Proposal. </t>
  </si>
  <si>
    <t>Recent budget cuts of key local counterparts, such as the Universities and the National Institute for Agricultural Technology (INTA), are causing unexpected needs that affect the local counterparts' structural ability to deliver agreed upon Project activities (e.g. lack of vehicles, fuel for machines, and salaries for technicians and other personnel).</t>
  </si>
  <si>
    <t>The PIU is making extra efforts and using its potential for institutional networking to cope with the related challenges. For instance, some initiatives and activities are focused on the pilot SISs, different initiatives developed by the key partners specially in training are supported with Project resources to help them gain major results. The Project has also invested in increasing capacity of INTA's Soil Laboratory through which farmers get laboratory services in adequate conditions.</t>
  </si>
  <si>
    <t xml:space="preserve">Institutional changes in OPDS and the Ministry of Agroindustry may impose limitations to future activities, in particuar as their overall involvement in Project activities has been limited during 2016 and 2017. </t>
  </si>
  <si>
    <t>The Project design establishes participatory planning processes that sometimes delay expected execution pace in the field, yet work towards strengthening stakeholder commitment and engagement in the longer run. A monitoring process through indicators and local consultive workshops was developed during the first year of Project implementation as planned to help manage implementation processes and local queries. During the first 2 years of the Project implementation, different Sustainable Land Management practices and technologies have started implementation in the Specific Implementation Sites (SISs). To date, 2 SISs show visible results in improved soil structure and productivity, and the first steps to sistematize the respective case studies into recommendations of good practices will be taken in the months following the reporting period to disseminate and promote appropriation of the technologies and practices by other farmers, aiming to facilitate behavioural changes. 
On the other hand, promoting inter-institutional agreements e.g. on the IEWS and Forestry Plans aims to guarantee sustainability of Project guidelines which help, at the medium and long term, potential replication and scale-up efforts.</t>
  </si>
  <si>
    <t>The PIU has developed direct and strong relationships with the targeted municipal governments in order to overcome the referred lack of active participation by the key provincial institutions. Since OPDS has not counted with any local office in the field or specialized staff in the region during the Project implementation period, the PIU has opted creating strong direct links with the municipal governments. Additionally, high-level meetings between representatives of the MAyDS and OPDS have been and are being conducted in order to strenghten the involvement of the provincial authorities in strategic Project activities.</t>
  </si>
  <si>
    <t>Diverse risk mitigation measures have been employed during the reporting period as described above. For example, strong involvement by the local authorities has been fostered to continue the momentum gained through their participation in the Climate Change Adaptation Training Program hold in Montevideo in May 2016, and they have continued motivated and engaged strongly in a number of Project activities after the signature of an Agreement for the creation of the Network for Iberoamerican Sustainable Development and Resilient Local Governments. 
Additionally, certain investments in the SISs, e.g. in seeds and farm equipment like paratil have been accelerated to keep farmers and other local stakeholders interested and engaged. This has been complemented with a stronger presence of the PIU and MAyDS in the Project intervention area.
Meetings with the World Bank Task Team have also became more frequent during 2017 to monitor progress, anticipate issues and find solutions to implementation bottlenecks, including in fiduciary aspects. 
Further, innovative agreements involving additional federal organizations, such as the Ministry of Social Development and the National Roads Agency, as well as the involvement of the National Meteorological Service in the IEWS, have been promoted in order to guarantee sustainability of Project initiatives and foster the involvement of the local governments.</t>
  </si>
  <si>
    <t>The Project governance structure/institutional arrangements are functional and the capacity sufficient to achieve the expected results.</t>
  </si>
  <si>
    <t xml:space="preserve">During Project preparation, the WB carried out an assessment of the executing agency's fiduciary capacity that at the time was concentrated in a unit called "Program of Projects with External Financing, PPFE". Further, the overall organizational structure for implementing the Project and the interaction between the Project’s staff responsible for procurement, financial management (FM) and other areas and actors were reviewed. The PPFE was deemed satisfactorily equipped, staffed and experienced and a detailed action plan was prepared to address the related risks. However, once the Project became effective after a long effectiveness delay, the PPFE was no longer in place and the PIU needed to assume full responsibility of the Project's fiduciary aspects. This implied an important learning curve that added to the initial implementation delays. Currently, the thus far experience gained and lessons learnt, together with high motivation of the PIU staff and close collaboration with the WB Task Team is allowing satisfactory execution progress. 
OPDS, the Provincial Agency for Sustainable Development, was expected to advice on the main Project intervention lines and provide strategic and political leadership to the Project to secure effective coordination among environmental authorities at national and provincial level. The local staff to be hired to work on the Project in the intervention area were to be hosted in a small OPDS office that was in place during Project preparation, but was dismantled soon after the implementation started, due to political reasons, staff turnover and overall low capacity of OPDS. As a consequence, OPDS never became in charge of the local institutional relations or supervision of the field activities; it only participated in the major Project events in the territory. The situation was addressed during the Project mid-term review, yet changes amongst the OPDS authorities only recently opened a window of opportunity to discuss the situation and agree upon the way forward between MAyDS and OPDS overall and OPDS and the Project in particular.                                                                                                                                                 In all, the institutional arrangements used to implement the Project have resulted different than those originally intended and assessed. After the first disbursement of the Grant proceeds, the PIU was established in April 2015 under the MAyDS Directorate of Soil Conservation and it started to catch up with the implementation schedule. Since early 2016, after initial problems due to lack of experience and staff turnover, the PIU has achieved major advance in Project implementation. Today, it counts with technical, organizational and fiduciary capacity and is supported by MAyDS staff as necessary. Heavy work load implied by procurement and related logistics in the field remains the main challenge for the PIU, and the mid-term review agreed upon on contracting of two new fiduciary assistants, one with co-financing by MAyDS. The PIU has developed a solid working relation with the targeted municipal actors and coordinates with other related national and provincial institutions and programs with satisfactory results. By mid 2017, the thus far Project execution was audited by AGN, the National Supreme Audit Institution with satisfactory results.
Despite, and partly due to the challenges faced with OPDS, the PIU/MAyDS has established excellent working relations with a number of key institutions at local, provincial and national level. In particular, fluent articulation is on-going with the National Meteorological Service, Southern National University, CERZOS and INTA in developing IEWS reports and related complementary work. There has also been good advance in articulating amongst other national and local governmental organizations, as in the case of innovative collaboration achieved with the Ministry of Social Development at the national level, the National Road Agency and the municipal government of Villarino in order to promote tree barriers along national roads to prevent wind erosion.                                                                                                                                                                                                                                      </t>
  </si>
  <si>
    <t>Joaquin Etorena and Tuuli Bernardini</t>
  </si>
  <si>
    <t>jetorena@ambiente.gob.ar, tbernardini@worldbank.org</t>
  </si>
  <si>
    <t>Increase the development impact of the Project through efficient execution and risk management</t>
  </si>
  <si>
    <t xml:space="preserve">As a development agency, the World Bank has an invested interest in assisting MAyDS as the Executing Agency in achieving the PDO on sustainable basis and maximizing the Project's development impact. For this purpose, the WB provides managerial, technical, fiduciary and operational assistance to improve Project results at different levels and across relevant sectors. The WB reviews the key Project documents such Annual Operational Plans, terms of reference, tecnical specifications, procurement plan and progress and fiduciary reports and provides strategic guidance and technical inputs to strenghten quality and reflect lessons learnt from similar operations/tasks across relevant WB portfolio. The WB has emphasized the importance of monitoring, reporting and disseminating of results, during the reporting period mainly across the Project beneficiaries and towards relevant WB projects under preparation, particularly the Argentina Integrated Management of Agricultural Risk project (P162316), as well as continued learning. The WB supports the PIU/MAyDS to provide reliable, objective, timely, and useful information on Project activities to guide their adaptive management. In line with this, the WB reviews the evidence gathered by the PIU to support the reported progress on achived results. It identifies and shares information on opportunities for relevant knowledge-sharing based on international experience. For example, the WB invited the PIU/MAyDS and other key Project stakeholders to remotely participate in a workshop on Drought Management, organized jointly by the WB and NASA, and shared a WB report on best practices in implementing Hazard Early Warning Systems. Throughout the Project implementation phase, the WB has offered MAyDS different opportunities to engage in sector dialogues that could lead to strengthening and/or scale-up of Project impacts and efficiency. For example, the WB has facilitated contact with relevant initiatives by the private sector and civil society, as well as collaboration with the National Ministry of Agroindustry that is preparing the referred new operation on integrated management of agricultural risk.  
During the reporting period, the WB carried out two implementation support missions and one technical mission, including two rounds of extensive field visits to evaluate Project execution status and performance in August 2016 and April 2017. The WB also carried our an internal mid-term review of the Project, including a peer review process by colleagues from other WB areas with relevant experience and know-how in the key topics for the Project success. Said review proved a valuable exercise that initiated continued technical exchange thereafter. In these occasions, the WB assessed the overall Project and PIU performance with particular attention to adequacy of the implementation arrangements. Additionally, the WB has provided implementation support on a continuous basis through technical meetings and continuous and flexible contact particularly since February 2017 as the task team leader changed from a HQ based to a Country Office based staff. Particularly, the WB and PIU/MAyDS discuss and address reasons for observed delays/deviations to identify the implied internal and external factors and the implications down the road in terms of the Project’s ability to meet the PDO. </t>
  </si>
  <si>
    <r>
      <t>The WB focuses on early risk identification, including support to secure document and process quality in terms of procurement. In line with continued risk assessment, the WB reviews the relevance of the risk management measures and monitors and guides their implementation. During the reporting period, it has provided fiduciary support and oversight on a continuous basis, and particularly during the two implementation support missions. Including the internal mid-term review process prior to the April 2017 mid-term mission, the WB participated closely in assessing the Project's minor restructuring needs that focus on improving the results framework, which includes too many and a couple of not measurable indicators. On the other hand, the WB supported the PIU/MAyDS to revise and update the role of the OPDS in the Project design, including mediation to facilitate the inter-institutional dialogue. The MS rating in terms of timely and efficient implementation reflects the fact that the restructuring started to prove a longer process than expected, due to a myriad of factors.                                               Overall, the WB has secured the Project's continued capacity to 1) implement the procurement plan; 2) follow the use of funds and present the expenditures to provide assurance that the donation proceeds are being used for their intended purposes, including the WB reviews to validate the eligibility of the activities proposed for Project financing and verify their economic justification. The WB reviews the terms of reference and technical specifications for contracts and provides no objections as determined in the procurement plan; and 3) record the transactions and balances and prepare reliable financial statements. The WB monitors procurement implementation and disbursements and recommends ways to ensure their smooth progress in line with the planned and periodically adjusted schedules. The WB prompts timely reception of and reviews the unaudited interim financial reports and the reports of the external audit. The WB also provides</t>
    </r>
    <r>
      <rPr>
        <b/>
        <sz val="11"/>
        <color indexed="8"/>
        <rFont val="Times New Roman"/>
        <family val="1"/>
      </rPr>
      <t xml:space="preserve"> </t>
    </r>
    <r>
      <rPr>
        <sz val="11"/>
        <color indexed="8"/>
        <rFont val="Times New Roman"/>
        <family val="1"/>
      </rPr>
      <t xml:space="preserve">environmental and social safeguards support and oversight. </t>
    </r>
    <r>
      <rPr>
        <b/>
        <sz val="11"/>
        <color indexed="8"/>
        <rFont val="Times New Roman"/>
        <family val="1"/>
      </rPr>
      <t/>
    </r>
  </si>
  <si>
    <t>The WB has established a strong and frank partnerships with the PIU/MAyDS staff and other relevant stakeholders, using efficient communication through different channels for the dialogue to deal with Project implementation issues on a continuous basis, trying to expedite the overall Project execution. Consequently, the prevailing working environment allows prompt identification and addressing of issues. The WB provides technical support to the PIU/MAyDS to strengthen its capacity to manage and deliver Project activities following agreed technical specifications and quality standards and to address technical issues that arise during implementation. The WB takes advantage of its overall project portfolio not only with MAyDS but also with other institutions at national and provincial level to convey inter-institutional and cross-sectoral collaboration to harness synergies between various projects working on mutually relevant fronts, including with the National Ministry of Agroindustry and in terms of strengthening the meteorological observation network in the Province of Buenos Aires.</t>
  </si>
  <si>
    <t>Ensure compliance with the Project's Legal Agreements</t>
  </si>
  <si>
    <t xml:space="preserve">Add value to Project execution by providing managerial, technical, fiduciary and operational assistance on aspects that could yield improved results at different levels. </t>
  </si>
  <si>
    <t>Identify, address and resolve implementation issues in a timely and efficiently manner. Achieve the expected results or adjust expectations that prove overly ambitious. Ensure smooth execution of resources and manage risks so that they don't hamper Project execution nor cause reputational risk to any stakeholder.</t>
  </si>
  <si>
    <t xml:space="preserve">Increase the PIU/MAyDS capacity to manage the Project based on international standards. </t>
  </si>
  <si>
    <t>Achieve the Project development objectives in conformity with the Project’s Legal Agreements.</t>
  </si>
  <si>
    <t>Tuuli Bernardini and Pablo Herrera</t>
  </si>
  <si>
    <t>tbernardini@worldbank.org, pherrera@worldbank.org</t>
  </si>
  <si>
    <t>The WB monitors the Project implementation to achieve the PDO in conformity with the Project’s Legal Agreements and provides related support on an as-needed basis to secure due diligence e.g. in terms of compliance with the technical and financial reporting requirements, implementation of procurement rules, environmental and social risk management, and independent financial audit.</t>
  </si>
  <si>
    <t xml:space="preserve">The progress on key milestones has been rated MS-S basically because the operational and technical support provided by the WB has resulted in better Project execution and partial achievement of the result, in most cases in line with the targets expected for the Project year 2. The overall trend toward the achievement of the expected outcomes is positive, yet some of them fall short due the initial delays in starting the Project execution. The  main identified risks have been mitigated to prevent major impacts on the Project execution, which improvement has reflected in the increase of the disbursement of the grant proceeds. Within the framework of the Project mid-term review, the WB pushed the PCU/MAyDS to address the issue of limited collaboration by OPDS, the Provincial Agency for Sustainable Development that was to assume a key role in Project execution at the provincial and local level. The issue has been mostly political, and once the PCU/MAyDS got the Project up and running through close collaboration with the key targeted institutions and the three beneficiary municipalities, a half-silent status quo with OPDS was deemed simply a fact of the prevailing institutional set-up. Despite the fact that the Project execution proceeded well also without active participation by OPDS, the situation caused tensions and simply didn't reflect the natural state of the institutional agendas. The main concern on simply leaving OPDS aside was deemed controversial to sustainability and scalability of key Project results.                                                                                                                             The Project mid-term review focused on analyzing the results framework as some of the overall too numerous indicators included in the same have resulted ill-formulated or simply too complex to measure, and some of the result targets too ambitious. The proposed adjustments in the Project's results framework are presented in the report of the mid-term evaluation. Overall, completing the Adaptation Fund requiered mid-term evaluation and the subsequent restructuring proposal have suffered an important delay for a myriad of reasons. The main challenges have been first closing of the necessary agreements on the restructuring substance between the participating Government agencies and mainly OPDS, where the responsible authorities changed in the middle of the discussions, and the work load imposed by two and differing sets of requirements and procedures for mid-term review/evaluation and restructuring.   </t>
  </si>
  <si>
    <r>
      <rPr>
        <b/>
        <sz val="11"/>
        <rFont val="Times New Roman"/>
        <family val="1"/>
      </rPr>
      <t>Participatory planning processess during the first stages of project implementation are crucial as they foster commitment to the overall project objectives and activities</t>
    </r>
    <r>
      <rPr>
        <sz val="11"/>
        <rFont val="Times New Roman"/>
        <family val="1"/>
      </rPr>
      <t xml:space="preserve">. This is specially the case when considering that beneficiaries, as well as local counterparts and partners, are not used to environmental rationales nor do have experience in project execution. However, when stakeholders are as many as in case of the Project, the participatory processes become easily long-lasting and complex. In this sense, one lesson learned is that the very participatory planning should be visioned as an integral learning process that by itself is a Project objective, especially considering that it normally generates collateral benefits to the target groups such as fostering organizational skills. Otherwise, said important experience gained may remain invisible, or even appear as a bottleneck to efficient project execution. Participatory planning should be analyzed as an integral part of project execution and included in the cronogram. Another related key lesson has been the importance of standardizing the practices and documents applied to conduct the participative procedures, and doing so together with the stakeholders to secure their buy-in of the basic tools and prompt their adoption. It was necessary to undertake efforts to promote adaptation-readiness in the field and among the local partners: the PIU designed a two-hour basic course on adaptation, and also conducted a short training on the typical implementation issues, basics of the participatory planning approach, accounting, and monitoring and evaluation. </t>
    </r>
  </si>
  <si>
    <t>During 2014, MAyDS faced changes of the national authorities that affected the intended PIU structure and introduced changes in internal procedures. This caused important delays in getting the Project operational, and the first disbursement only took place and the funds became available to the PIU in March 2015; almost a year later than planned. The PIU was established and fully operative in April/May 2015. Further, as the PIU needed to be set-up from a scratch, the Project start was affected due to the PIU lack of knowledge on the WB rules and procedures. These delays impacted the PIU ability to initate planning of Project activities that only started in June 2015, parallel to the local and presidential election campaigns in the intervention area and nationwide. This political momentum implied a further and not minor constraint to prompt Project execution, as political leadership and commitment to the Project had to be established in a context of severe uncertainty. At that momento, the PIU took two important decisions to accelerate the process and foster commitment: 1) it managed to solve the lack of accessible funds and specialized personnel through articulation with other institutions that counted with staff trained and experienced with the WB procedures and were willing to collaborate. This collaboration with relevant partners and other areas of the national Government that were already involved in mayor WB funded projects accelerated the work and processes until the PIU was fully operational; and 2) the PIU accelerated the participative planning processes through preparation and application of a set of standardized templates for their implementation and reporting while, at the same time, it conducted capacity-building activities for the key partners and local stakeholders.</t>
  </si>
  <si>
    <t>Gender considerations are transversal to the Project activities. In the Project area, women are overall well represented at the decision-making level within the participating institutions. In terms of the relevant producer profile, most of the Project's beneficiary farmers are elder males with small-scale farms, whose families live in the nearby villages. The Project addresses this producer profile focusing on generating motivation and fostering family-related activities e.g. in local producer fairs. As commented above, in Villarino the Project supports a major initiative to employ marginalized sectors of the local population through subsidized salaries. This initiative was coordinated in close collaboration with the Municipality and the National Ministry for Social Development and Road Agency, focused on setting-up worker cooperatives and building their capacity to foster the Project results in recovering forested areas within the Project area. Under this initiative, most of the direct beneficiaries are unemployed women and, indirectly, their children.</t>
  </si>
  <si>
    <t xml:space="preserve">It is worthy of notice how, in the agriculture sector, there is often little difference between practices considered as climate resilience measures, and those of overall good agricultural practices. Particularly when working with producers and agroindustrial organizations that are not familiar with the concept of climate change, it is pertinent to consider a project's communication strategy in terms of maximum attractiveness and receptiveness by the targeted people. In case of the Project, it resulted helpful to develop both technical and non-technical information material and distribute it through focus groups since the early implementation stage. The participatory planning processes undertaken during the first year of the Project execution proved an excellent opportunity to create/strengthen awareness on the "climate-smartness" of the referred good practices as part of discussing and prioritizing the Project interventions proposed by the local technical organizations and producers. Through the participatory processes guided by two-way feedback provision, both the PIU and targeted stakeholders came up with improved climate adaptation measures as compared with the initial proposals. This was possible through a standardized "Field Planning Template", where the stakeholders stated objectives, expected goals and activities and presented them in an Action Plan with outputs, indicators, and an estimated budget for the list of the required goods and services. This way, the PIU analyzed and approved the proposals for the Specific Intervention Sites (SISs) and their Action Plans that applied rather consistent language on the proposed climate adaptation measures and included specificity on the necessary goods and services. Further, the process facilitated efficiency and synergies in terms of using the Project resources, as particular goods and services are shared between various SISs. See further lessons in the Mid-term Evaluation Report.
</t>
  </si>
  <si>
    <t xml:space="preserve">The potential for replication and scale-up of the Project activities is considered overall promising, as their direct benefits for producers and the work conducted by the participating technical institutions is already surfacing. There are, however, various work fronts that will require continued intra and inter-institutional engagement and effort to first showcase an appealing pilot case and, subsequently, generate replication and scale-up opportunities. This is particularly the case of the IEWS, Villarino Reforestation Plan, and municipal forage production plans. Currently, the WB facilitates the PIU/MAyDS to share and disseminate the Project work and lessons learnt across relevant WB operations that could engage in the expected replication and scale-up of the Project's pilot activities. </t>
  </si>
  <si>
    <t xml:space="preserve">Related with the earlier comment on the similarity of many agricultural good practices and practices that can be promoted particularly in name of increased climate resilience, the Project has proven that promotion of climate adaptation measures does not necessarily requiere a lot of innovation in terms of the subject matter. Rather, it requires 1) participatory approach that creates ownership of the project activities and harnesses the local know-how to a maximum, and 2) smart and integral communication and overall intervention strategies that motivate targeted stakeholder groups to adjust their productive approach to be more environmentally focused and oriented to longer-term sustainability instead of short-term gains; no minor targets indeed. Overall, it is critical to point out that the very concept of a climate adaptation project that would need to prove measurable results in the field after a couple of years of concreate action on the ground is a highly challenging and even a controversial concept: within the limited time period allowed for a standard project execution, proving a robust relationship between a good agricultural practice and its contribution to adaptation to climate variability and/or change is subject to unpredicted annual variation of the climatic conditions at the local level, and the very adoption of new productive approaches is a process that requires time. Interventions like planting of trees and improving soil quality won't yield their results in couple of years. Ideally, each project ought to identify and promptly implement at least one practice that shows difference in the soil structure and productivity within short, like the Project has been able to do with a paratill; an equipment that bends soil layers to loosen without clodding or destroying subsoil structures and shows rapid results in improved growth of pasture. Such practices should be rapidly sistematized and disseminated for a  "contagious" impact; to boost interest in and motivation to actively engage with the project activities.                                                                                                                A key lesson learnt in terms of the usefulness of an overall bottom-up implementation approach and inter-institutional/multistakeholder activities has been that starting concreate activities to operationalize and test the initial IEWS activities before elaborating and signing the formal agreement on the operation of the system proved useful for the related Project dynamics. The fact that each time improved Quarterly Forecast Reports were issued before launching the process of signing the inter-institutional agreement has allowed the champions from each institution a solid basis to formalize the commitments with their respective authorities, thus simplifying the formal approval process.                                                                                                                                                   
The Project has proved to be rather complex as it covers a number of SISs and land management practice to pilot and assess; one lesson learnt is that, to promote more visible impacts, less but bigger interventions might yield better results. 
It is crucial that a project like this counts with capable personnel located in the field and working in permanent contact with the local authorities, technical institutions and beneficiaries. Such personnel bear a critical role in engaging stakeholders and building commitment and ownership, as well as in solving issues in an efficient manner, serving as a messanger between the local and central actors. </t>
  </si>
  <si>
    <t>As commented above, many of the adaptation interventions undertaken by the Project are rather straight-forward practices that even replicate practices implemented by earlier farmer generations but that were later replaced by more short-term productive strategies. Said practices are already proving directly benefitial for the participating producers and collaborative institutions. Said interventions can be easily replicated and scaled-up by the collaborative institutions, within and outside of the Project area where similar environmental and productive conditions prevail. There are other adaptation interventions like the IEWS, Villarino Reforestation Plan, and municipal forage production plans that are more complex to replicate and even scale-up, as they are innovative approaches that requiere strong buy-in, larger investments, and inter-institutional processes by the responsible agencies.</t>
  </si>
  <si>
    <t>As stated by producers, technicians and representatives of local governments in a M&amp;E workshop conducted in December 2016 in Bahia Blanca, access to the Quartely Forecast Reports produced by the Project on the critical climatic, agronomical, and productive aspects at the local level has proved highly relevant for decision-making by producers and other relevant stakeholders in terms of delivery of local policies and initiatives.
Simple practices with an analysis of their respective inputs and results in terms of production, soil productivity and resilience, which were easily understood by producers. For example, demonstation of a soil structure remediation practice that is being developed in Patagones, where differences in soil structure and productivity can be easily proven, and the respective analysis of the soil structure efficiently demonstrated, proved an attactive case study amongst the workshop participants on application of a specific technology.</t>
  </si>
  <si>
    <t>The first direct initiative the Project delivered was an analysis and restructuring proposal for the existing programs that promote forage production in the beneficiary Municipalities. When successful, said program adjustments would provide scale and sustainability to some of the core adaptation measures promoted by the Project. Additionally, piloting an innovative tree plantation program combined with creation of green jobs to prevent soil degradation by wind and water at the local level in close collaboration with national and provincial government entities is expected to repercute in longer-term work by the same. For example, the National Ministry of Social Development is interested in elaborating a detailed case study of the pilot with the aim of its potential replication in other regions facing similar issues.</t>
  </si>
  <si>
    <t xml:space="preserve">Considering the complexity of the Project's results framework that includes almost 20 indicators, the PIU and WB used the mid-term review to review and adjust the framework to help focus the remaining Project implementation on the key results chains and align them better with the PDO. </t>
  </si>
  <si>
    <t xml:space="preserve">To deliver the participatory planning processes conducted during the first year of the Project execution, the PIU elaborated and applied a standardized "Field Planning Template” that facilitated capturing of specific information on each SIS, and was then reinforced by the study on their respective baseline. The information collected on the beneficiaries, local soil conditions and productive conditions, etc., was used to capture key aspects to be monitored during Project implementation and to present the results achieved at the end. A template was also elaborated to conduct monitoring and evaluation by the responsible agencies, through which each SIS reports advances on their site-specific activites using specific indicators and comparing them to the baseline data e.g. on the soil conditions.  </t>
  </si>
  <si>
    <t>A baseline study has been developed, including a long list of indicators, some of them related to FAO/LADA methodology. However, it proved difficult to gather all the necessary information to fulfill such a standard, and it was necessary to simplify the list of indicators, focusing on the most relevant factors of the history of each SIS's agroecosystem and its productivity, beneficiaries and climate variability. For 9 of the 11 SISs, a baseline has been developed with specific indicators that reflect the main issues related to their respective objetives.</t>
  </si>
  <si>
    <t>The Project's results framework includes a number of training-related indicators, yet no specific learning objectives have been established.</t>
  </si>
  <si>
    <t>N/A</t>
  </si>
  <si>
    <t>The five reported institutions are:
1. Municipality of Villarino has created a Municipal Environmental Agency, is co-implementing with the National Ministry of Social Development and Roads Agency a road-side afforestation plan aimed at reducing wind erosion, and established a Municipal Nature Reserve (protected area);
2. Municipality of Puan has allocated resources to strengthen the Bordenave tree nursery and established a Municipal Nature Reserve (protected area);
3. Municipality of Patagones has re-launched a Municipal Forage Production Plan that aims at fixing soil and reducing wind erosion through increased topsoil coverage;
4. National Ministry of Social Development is co-implementing with the Municipality of Villarino and National Roads Agency a road-side afforestation plan aimed at reducing wind erosion; and 
5. National Roads Agency is co-implementing with the Municipality of Villarino and National Ministry of Social Development a road-side afforestation plan aimed at reducing wind erosion.</t>
  </si>
  <si>
    <t>2 Specific Intervention Sites (SISs) were improved to withstand conditions imposed by climate variability. They are located in Patagones and their improvement is related to the use of an equipment provided by the Project, called paratill, which lifts and bends subsoil to remove hardpans. It gently lifts the soil, allowing it to fracture along its natural planes of weakness and then settle back again. This loosening improves water infiltration and drainage, encourages root development, and allows for deeper fertilizer placement. The gentle lifting action leaves topsoil and subsoil layers intact, minimizes clods, and leaves valuable residue on the surface.
9 SISs were maintained to withstand conditions resulting from climate variability:
    - 2 of them are located in irrigated areas in Patagones and Villarino;
    - 4 are located in non-irrigated areas; 2 in Patagones, 1 in Puan, and 1 in Villarino;
    - 3 SISs are located in experimental fields; an agroecologic field in Bordenave, Campo Naposta of the National Southern University (UNS), and experimental plots managed by the Center of Renewable Natural Resources of the Semi-Arid Zone (CERZOS) in the same Campo Naposta.</t>
  </si>
  <si>
    <r>
      <t xml:space="preserve">Brochure of the Project Description; Brochure on Resilience and Sustainable Land Management for the intervention area; Multi-proposal poster for teaching at local schools and capacity building for local agents, opinion leaders and farmers; chapter in the publication "Economics of Land Degradation and Improvement – A Global Assessment for Sustainable Development" edited by the Economics of Land Degradation Initiative of the UNCCD, available at http://link.springer.com/book/10.1007/978-3-319-19168-3, and </t>
    </r>
    <r>
      <rPr>
        <sz val="11"/>
        <rFont val="Times New Roman"/>
        <family val="1"/>
      </rPr>
      <t xml:space="preserve">89 media-articles. During the reporting period, the Information and Early-Warning System (IEWS; SIAT for the Spanish acronym) developed and disseminated the first 3 quarterly Meteorological and Agricultural Outlook Reports that provide key data about the 6 previous months, forecasts for the 3 next months, and recommendations for good practices to protect productive activities. The SIAT reports are available e.g. at the following INTA website: http://inta.gob.ar/busqueda/p/buscar/SIAT/type/0__all </t>
    </r>
  </si>
  <si>
    <t>The consortium of institutions that has constituted the basic structure of the Information and Early-Warning System (IEWS, locally known as "SIAT"), aimed at reducing climate-related vulnerability, during the reporting period produced, disclosed and disseminated 3 quarterly Meteorological and Agricultural Outlook Reports (Dec 2016 and Feb and June 2017) in the Project area, which includes agro-meteorological information, agricultural production forecasts, and risks related information on fires and wind erosion.</t>
  </si>
  <si>
    <t>The surveys to determine the degree of satisfaction among targeted beneficiaries that receive agricultural services are expected to be conducted after June 2017. The PIU has suggested that, in this context, "agricultural services" refers to the provision of the quarterly IEWS reports. Further, the PIU suggested that "percentage of targeted clients" means the percentage of the 440 people that were expected to participate in the 10 SISs (at a rate of 10 producers by SIS and an average of 4 family members by each producer, except the two experimental sites). Of these, 80% (352) are estimated to be male, and 20% (88) female. The satisfaction target was set at 50% (176 and 44, respectively).</t>
  </si>
  <si>
    <t>The accumulated number of female producers who have received (through WhatsApp), at least one of the IEWS reports produced by the responsible consortium 19.</t>
  </si>
  <si>
    <t>The accumulated number of male producers who have received (through WhatsApp), at least one of the IEWS reports produced by the responsible consortium is 154.</t>
  </si>
  <si>
    <t xml:space="preserve">Out of the targeted public employees trained by the Project thus far, 14% are female. </t>
  </si>
  <si>
    <t xml:space="preserve">Out of the targeted public employees trained by the Project thus far, 86% are male. </t>
  </si>
  <si>
    <t>A prototype Information and Early Warning System on climate change and desertification (IEWS) has been developed jointly with local research and extension institutions (INTA / UNS / CERZOS / SMN) to generate and disseminate relevant Project-related information on threats and hazards to producers and other stakeholders on a timely basis. During the reporting period, the IEWS generated and disseminated the three first quarterly reports, including agro-meteorological information, agriculture production forecasts and risk related information on fires and wind erosion. The presentation of the reports was subject to improvement report by report, and they were disseminated through equally evolving channels; rural radios, local institutions (Municipalities, National Institute on Agricultural Technology, etc.) relevant public offices and websites, and social media (e.g. WhatsApp groups). Parallel to improving the operational aspects of the IEWS, the respective institutional arrangements have been discussed and established in paper to sustain the IEWS beyond the Project closure. A legal agreement and the operational arrangements have been drafted and submitted for consideration and signature of the authorities of the involved institutions. Related collaboration arrangements have also been broadened to include further agencies, e.g. CONAE, the national space agency.</t>
  </si>
  <si>
    <t>Based on the Project mid-term review, it was decided the respective output on a "Regional Consultative Observatory of Public Policies on Climate Change and Desertification", as originally foreseen, will be dropped out from the Project design: the consultancy that analyzed the optimal operational set-up of both the IEWS as the Observatory, concluded the relevant local institutions do not present the necessary interest/commitment for the Project to engage in establishing it. Overall, the Project has many demanding work fronts; it is considered necessary the efforts are concentrated as strategically and efficiently as possible.</t>
  </si>
  <si>
    <t>During the Project mid-term review, the PIU suggested that one of the Project-related practices that could be changed by the targeted producers because of their participation in the Project would be the regular access to the information disseminated by the IEWS. However, the surveys needed to assess the evolution of this indicator have not been conducted yet, as the PIU has faced many difficulties when it comes to interpreting and using this indicator in a meaningful way. Per the WB Project Appraisal Document (PAD), the population targeted by this indicator refers to the 80,000 inhabitants of the three Municipalities where the Project works directly (Patagones, Puan and Villarino), most of which live in urban areas. However, the Project mostly works with rural producers from the vulnerable agro-ecosystems, which represent only a minor fraction (and probably not statistically representative) of the total population. Additionally, the PIU considers that measurable behavioral changes at that scale would require stronger inputs and longer implementation period than those considered under this Project. For these reasons, the PIU considers the indicator is not properly suited for this Project and proposed to restructure/dismiss it.</t>
  </si>
  <si>
    <t xml:space="preserve">The days of client training provided until June 30, 2017 by the Project reflect 35 training days delivered on various Project-related topics e.g. on participatory project planning, incorporation of climate considerations in productive activities and early-warning systems. Further, the following events are counted: (i) a workshop on Economics of Land Degradation and spatial analysis conducted, as in-kind co-financing committed by MAyDS, through joint action of the PIU, IFPRI and the National University of Arturo Jauretche in Aug, 2014 in Buenos Aires; and the following training organized in Sept, 2015 in Medanos: (ii) a field visit and workshop with 35 farmers; (iii) a seminar on environmental law and relevant SIS-specific legislation on protection of native forest for municipal staff from the local Secretariats of Production and Economic Development; (iv) a workshop on M&amp;E methods and validation of Project indicators; (v) a workshop on results-oriented project planning focusing on the SISs, conducted with participants from the key stakeholders and partners of the intervention area; and (vi) a two-day workshop on spatial evaluation of evapotranspiration, organized by the WB and NASA, with participation by key IEWS stakeholders in Sept, 2015 in Buenos Aires. </t>
  </si>
  <si>
    <t>The educative institutions that collaborate with the Project are the Southern National University (UNS), Agrarian School EESA N°1 "Carlos Spegazzini”, Agrarian School of Patagones, and National Technological University. Further, the General Directorate of Schools, District of Southwest of the Ministry of Education of the Province of Buenos Aires facilitates the Project’s provision of educative material to schools within the targeted Municipalities. During the Project mid-term review, the PIU/MAyDS suggested to revise/remove this indicator so as to focus Project implementation to more strategic areas.</t>
  </si>
  <si>
    <t>During the reporting period, the Project participated in Expo Villa Iris in Puan, National Garlic Festival in Villarino, and Festival of Patagonian Sovereignty in Patagones. Further, it organized a workshop on the National Forest Law and protection of native forests for municipal agents in Patagones.</t>
  </si>
  <si>
    <t>The number of females corresponds to the four events where the Project participated during the current reporting period; sex-aggregation of the people that visited the Project booth during the earlier public events with loads of people was not conducted/registered.</t>
  </si>
  <si>
    <t>The number of males corresponds to the four events where the Project participated during the current reporting period; sex-aggregation of the people that visited the Project booth during the earlier public events with loads of people was not conducted/registered.</t>
  </si>
  <si>
    <t>The result reflects:                                                                                                                                                                                                                                                                      3 local governments (Municipios de Patagones, Villarino and Puan);
4 institutions participating in the IEWS (INTA, UNS, CERZOS and SMN); and
2 national organizations participating in the road-side afforestation plan in Villarino (Ministry of Social Development and Roads Agency)</t>
  </si>
  <si>
    <t xml:space="preserve">The activities conducted thus far include five (5) inter-institutional work fronts on policies/plans that aim to develop/replicate/scale-up results that transcend the Project implementation period: 
1) The IEWS that currently focuses on improving the presentation and dissemination of the quartely Meteorological and Agricultural Outlook Reports and consolidating the institutional set-up (legal agreement and operational manual) by the four (4) institutions that constitute it;
2) Villarino Reforestation Plan that counts with innovative collaboration with the National Ministry of Social Development, National Roads Agency and MAyDS. The plan will scale-up the pilot supported by MAyDS, aimed at strengthening the local tree nursery in the short term, and reducing wind erosion in the long term. This example is expected to be replicated in other regions in Argentina; 
3) Municipal plans on sustainable forage production to support recovery of degraded soil and natural pastures through use of perennial and nitrogen fixing species, in all three Municipalities (Patagones Villarino and Puan); 
4) A preliminary dialogue within the Governmental Committee on Climate Change (GCCC), including elaboration of national adaptation plans, particularly on agroindustry, as well as sector plans and funding proposals for the Nationally Determined Contributions (NDCs); and
5) International funding, where at least two (2) projects have been developed and are in the pipeline for approval; one on sustainable land management in the Province of Buenos Aires that bases on project experience, and a GEF Project “Mainstreaming biodiversity conservation and sustainable land management (SLM) into development planning: making Environmental Land Use Planning (ELUP) operational in Argentina”.
In line with the above description, activities have been developed jointly in partnership with different local and international institutions, aimed at improving local, provincial and national level technical and institutional capacity to sustain, replicate and scale-up the Project outcomes. 
The Project has also developed abundant communication materials; leaflets, pamphlets, posters, etc., and different Project activities have enjoyed good media coverage at the local and provincial level. As natural to the current implemenation stage, production of guidance material on key pieces of policy framework, piloted adaptation practices, and potential sources of financing to support continued efforts to promote climate resilience at different administrative levels to disseminate Project results has still been limited. A positive exception is a document that systematizes the municipal plans for sustainable forage production that has been prepared.
</t>
  </si>
  <si>
    <t xml:space="preserve">The climate variability factor dominated by the El Niño Southern Oscillation (ENSO) is currently causing a humid cycle in the Project area, so the perception of risk and vulnerability that made key beneficiaries and stakeholders receptive to the Project proposals has weakened: the identified risk is currently materializing. 
One Project strategy to take advantage of the more humid conditions has been to support local public policies such as plans on sustainable forage production through the provision of seeds and other supplies and make cattle-rising (a more sustainable productive option for the Project area than the mainstream wheat production) more appealing to local farmers. 
The focus on participative Project planning is fortunately proving to be an adequate mean to mitigate this risk. Stakeholders in the field decide and plan the Project activities jointly with the PIU, so the actions to be implemented are based on strong ownership by the stakeholders. Considering that the Project works on a typically change-reluctant territory, participatory planning has been fundamental to ensure acceptance and continuity of the proposed measures. This approach implies a need for major investments in participatory planning workshops, mechanisms, field visits, etc. that all requiere time and sometimes delay expected implementation pace of the field activities. 
Since December, 2016 until the end of June, 2017, the Information and Early-Warning System (IEWS; SIAT for the Spanish acronym) developed and disseminated the first 3 quartely Meteorological and Agricultural Outlook Reports that provide key data about the 6 previous months, forecasts for the 3 next months, and recommendations for good practices to protect productive activities in the Project area. This contributes to critical awareness-rising amongst local farmers and other stakeholders and the subsequent risk reduction actions. </t>
  </si>
  <si>
    <t>The PIU is working to coordinate with broader county-policies linked to recovery of local ecosystems, such as plans on sustainable forage production and municipal road-side and urban afforestation. Said plans aim to widen the scale of the adaptation activities promoted by the Project, such as dune-fixation and wind-erosion control through afforestation. In line with this, awareness-raising and technical capacity building events have been undertaken jointly by the Project and municipal governments. Additionally, when designing Terms of Reference for studies on related issues, the PIU emphasizes cost-benefit analysis as well as the concept of opportunity cost of inaction in view of impacts of projected climate change in the Project area; concepts that have proved to draw farmers' attention.</t>
  </si>
  <si>
    <t>As mentioned above, the PIU is working to articulate with major county policies aimed at ecosystem recovery, such as the plans on sustainable forage production and afforestation in urban areas and road sides in order to widen the scale of the measures that increase climate resilience. First investments have been made to directly foster the local plans on sustainable forage production and to support development of nurseries for native tree species. Also, the initial investments were focused on specific practices that may show visible results in the short term in recovery of soil structure and productivity, aimed to motivate further farmers to produce forage that contributes to soil quality. To continue related work, the PIU/MAyDS has agreed with the local governments on the Project's participation in the major community fairs at the Project area to host stands and capacity-building events to boost shared work on related awareness-raising.</t>
  </si>
  <si>
    <t>Humid environmental conditions prevailed during three consecutive years since the Project started. A removal of a tax on wheat production was approved by the  Government in 2016, which affected political commitment to the overall long-term Project objective. To counter this trend, activities on awareness-raising have been and are undertaken by the PIU jointly with the targeted municipal governments, as well as giving a new focus to local policies aimed at rangeland recovery and cattle-ranching support.  
Since the beginning of 2016, the PIU has worked on strenghtening the Project articulation with the key provincial governmental institutions, particularly OPDS, the Provincial Agency for Sustainable Development and the Ministry of Agroindustry. In May, 2016, this led to the participation of representatives of both provincial agencies in a training event organized by the Spanish Agency for International Development Cooperation (AECID) in Montevideo, and to organization of joint activities in the field. Since then, not only the PIU but also MAyDS have given efforts to involve OPDS more actively in Project activities and monitoring, yet with limited resuts. In December, 2016, the PIU/MAyDS organized a seminar on climate resilience with OPDS in La Plata, in which context high level meetings were hold between authorities of the two institutions. 
The highest municipal authorities of the involved counties also participated in the training activity developed in Montevideo, which resulted in the joint signature of an agreement for the creation of the Iberoamerican Network of Sustainable Development and Resilient Local Governments. Furthermore, the local governments started to implement plans on planting tree windbreaks on national, provincial and local routes, as well as plans on sustainable forage production.</t>
  </si>
  <si>
    <t xml:space="preserve">408 producers participate in the implementation of the SISs and the municipal sustainable forage production and reforestation plans. Each producer represents an average family of 4 persons.                                                                                                                                                                                                                                   "Improved agricultural technology adoption" is understood in terms of the "adoption" involving a process that comprises four stages:
1) Commitment: verified through the application letter of each ISI.
2) Implementation: verified in the field by means of physical investments, associated with the Project activities.
3) Management and evaluation: verified through interviews with producers and field visit.
4) Adoption: verified through interviews with producers and field visit.
Within the scope of the Project implementation period, it needs to be noted that that monitoring the number of people who reach the referred stages will only be feasible in terms of the two first stages of the process. There will be a chance to see a trend toward potential adoption of the promoted technologies through verification related with the implementation and management stages, yet the remaining implementation period will be too short to verify reaching of the final adoption stage. </t>
  </si>
  <si>
    <t>408 producers participate in the implementation of the SISs and the municipal sustainable forage production and reforestation plans. 39 of them are women, yet each producer family is considered to represent one woman.</t>
  </si>
  <si>
    <t>12 IMPLEMENTED</t>
  </si>
  <si>
    <t>The list of the implemented technologies: 1) Loosening of topsoil and deepening of soil profile by using paratill; 2) planting of perennial pastures to strengthen cattle raising; 3) inclusion of  annual legumes in cattle raising management; 4) drip irrigation; 5) planning and implementation of crop rotation; 6) biologic pest management by means of strip cropping; 7) soil mapping; 8) land management zoning and mapping; 9) intercropping of legumes and perennial pastures for fodder; 10) consociated intercropping; 11) production of substrates through composting; and 12) breeding of native plants. Further, an experiment on simulating and evaluating drought impacts is on-going on a demonstrative field; it is not counted against the indicator as adoption of related lessons will still take a while.</t>
  </si>
  <si>
    <t xml:space="preserve">Beyond two workshops organized in Sept 2015 on the Project indicators and formulation of the SIS proposals with focus on objectives, in Dec 2016 the PIU organized a workshop to evaluate the Project advance until the date. </t>
  </si>
  <si>
    <r>
      <rPr>
        <b/>
        <sz val="10"/>
        <color indexed="8"/>
        <rFont val="Times New Roman"/>
        <family val="1"/>
      </rPr>
      <t xml:space="preserve">Output 17: </t>
    </r>
    <r>
      <rPr>
        <sz val="10"/>
        <color indexed="8"/>
        <rFont val="Times New Roman"/>
        <family val="1"/>
      </rPr>
      <t>Targeted beneficiaries who have participated in related training and carry out their own means of M&amp;E and continued improvement related to the measures they have adopted through participation in the Project (Percentage, Custom)</t>
    </r>
  </si>
  <si>
    <t xml:space="preserve">Thus far, this indicator has not been measured as the referred M&amp;E processes have resulted to be more institutional than individual in nature. Yet the producers have received training on Project indicators and monitoring, it is more relevant to adjust the indicator to refer to the percentage of the local institutions that participate in the Project than the producers. </t>
  </si>
  <si>
    <t>Consequently to the above comment, the disaggregation by gender is not valid when the indicator refers to institutions.</t>
  </si>
  <si>
    <t>Idem.</t>
  </si>
  <si>
    <t>The contract signature date is prior to the reporting period, but as the contract was not reflected in the previous report, it is reflected in this one.</t>
  </si>
  <si>
    <t>"Incomplete lot offer" refers to the bidder in the corresponding line.</t>
  </si>
  <si>
    <t>Idem. AÑO CORREGIDO</t>
  </si>
  <si>
    <t>Idem. La fecha es correcta. Finalmente se terminó de pagar el 30 de enero de 2017</t>
  </si>
  <si>
    <t>SUB-COMPONENT 1.1: Creating Institutional Tools for Climate Resilience</t>
  </si>
  <si>
    <t>2- Regional Consultative Observatory of Public Policies on Climate Change and Desertification to mainstream climate change adaptation</t>
  </si>
  <si>
    <t>3- Institutional capacity building program directed at local public officers</t>
  </si>
  <si>
    <t>SUB-COMPONENT 1.2: Promoting Climate-smart Socio-cultural Approaches to Land Management</t>
  </si>
  <si>
    <t xml:space="preserve">4- Training program on climate change and different adaptation options for disseminators </t>
  </si>
  <si>
    <t>5- Training program for rural school teachers to mainstream environmental factors, climate change and approaches to climate resilience into the curriculum</t>
  </si>
  <si>
    <t>6- A gender-sensitive program to empower farmers and their families and strengthen their social role for sustainable development</t>
  </si>
  <si>
    <t>7- Water Resources Management: Installation of microsystems for irrigation and rainwater harvesting</t>
  </si>
  <si>
    <t>8- Crop Management: Implementation of crop rotation systems, diversification, time alteration of sowing, and organic agriculture in demonstration sites</t>
  </si>
  <si>
    <t>9- Livestock and Pasture Management: Implementation of adaptation measures such as forage banks, silvopastorile systems, rangeland recovery and sustainable plot management</t>
  </si>
  <si>
    <t>10- Participatory development of Good Agricultural Practices (GAPs) aimed at enhancing management plans for production and adoption of a voluntary code of climate resilient GAP. Based on results of further stakeholder consultations, identification of alternative livelihood options and ways to facilitate their adoption</t>
  </si>
  <si>
    <t xml:space="preserve">11- Combined consultation, coordination, training, and knowledge sharing at the local level in the three counties of direct Project intervention to develop and validate intervention proposals and work plans </t>
  </si>
  <si>
    <t>12- Capacity building for indicator development and measurement plans, systems of continuous improvement, training for local application groups, and mutual knowledge sharing in terms of the proposed activities between and beyond the counties</t>
  </si>
  <si>
    <t>13- Participatory development of progress information through development of periodic reports to make information available to all stakeholders</t>
  </si>
  <si>
    <t>14- Training and knowledge management with stakeholders through joint demonstrative field visits</t>
  </si>
  <si>
    <t xml:space="preserve">15- A representative Working Committee for the Project’s intervention area comprised by the regional Observatory with institutional capacity to maintain the IEWS and committed to provide information to the national and provincial </t>
  </si>
  <si>
    <t>16- A compilation and publication of standard-formatted set of evaluation and tracking tools (specific reports on key issues)</t>
  </si>
  <si>
    <t xml:space="preserve">17- A compilation and review of domestic and international sources of finance to secure continuity of the key Project activities </t>
  </si>
  <si>
    <t>18- Knowledge sharing on progress evaluation with involved stakeholders and publication and dissemination of lessons learned</t>
  </si>
  <si>
    <t xml:space="preserve">19- Implementation of a program for dissemination and exchange of experiences from the local to the international </t>
  </si>
  <si>
    <t>Sub-Component 1.1: Creating Institutional Tools for Climate Resilience</t>
  </si>
  <si>
    <t>1- Information and early-warning system for droughts, land degradation and desertification control</t>
  </si>
  <si>
    <t>Sub-Component 1.2: Promoting Climate-smart Socio-cultural Approaches to Land Management</t>
  </si>
  <si>
    <t>Component 2: Implementing Adaptation Measures in Productive Agroecosystem</t>
  </si>
  <si>
    <t>Component: 3. Applying Participatory Approach to Knowledge Management and Local Capacity Development for Adaptation to Climate Change</t>
  </si>
  <si>
    <t>Component: 4. Developing a Sustainability Strategy</t>
  </si>
  <si>
    <t>17- A compilation and review of domestic and international sources of finance to secure continuity of the key Project activities</t>
  </si>
  <si>
    <t>At the level of the PDO, the following outcomes have been achieved:
PDO Indicator 1: 
Five (5) institutions reflect institution-specific adaptation needs in their budget/resources allocations to increase their capacity to address climate-related challenges: 
(i) Municipality of Villarino has created a Municipal Environmental Agency, is co-implementing with the National Ministry of Social Development and Roads Agency a road-side afforestation plan aimed at reducing wind erosion, and established a Municipal Nature Reserve (protected area); 
(ii) Municipality of Puan has allocated resources to strengthen the Bordenave tree nursery and established a Municipal Nature Reserve (protected area); 
(iii) Municipality of Patagones has re-launched a Municipal Plan on Sustainable Forage Production that aims at fixing soil and reducing wind erosion through increased topsoil coverage;
(iv) National Ministry of Social Development is co-implementing with the Municipality of Villarino and National Roads Agency a road-side afforestation plan aimed at reducing wind erosion; and 
(v) National Roads Agency is co-implementing with the Municipality of Villarino and National Ministry of Social Development a road-side afforestation plan aimed at reducing wind erosion.
This indicator aligns to the PDO outcome (ii) on increased adaptive capacity of key local institutions. The main part of the funding that has allowed the above results came from Component 2, yet taken the high-level of the result in terms of demonstrating changes at institutional level, all Project expenditure thus far can be claimed to have contributed to these results.
The targeted result at the end of the Project implementation is 10 institutions. Beyond the achieved result, the work remaining to add 4 further institutions is well advanced, taken SMN, UNS, CERZOS-CONICET, and INTA that contribute to the IEWS are soon to formalize their commitment in its continued operation by signing the respective interinstitutional agreements.
PDO Indicator 2:
Two (2) Specific Intervention Sites (SISs) improved the soil structure and productivity. Nine (9) SISs maintained the productive agro-ecosystems to withstand conditions resulting from climate variability and change (2 in irrigation area; 4 in arid area; and in 3 research sites). For 9 of these SISs, a baseline has been developed to determine the soil conservation status and tendencies under specific management conditions, considering index-based FAO-LADA methods and field controls based on soil conservation techniques. 
The indicator aligns to the PDO outcome (i) on contribution to reduction of climate and man-made vulnerability of the agroecosystems in the Southwest of the Buenos Aires Province. The main funding that has allowed the above results came from Component 2, yet expenditures under Component 3 on implementing the participatory approach and knowledge management and capacity building activities have naturally contributed to the same.
The indicator bases on a proxy index with hypothetical values from 0 to 24, assuming a total of 12 SISs as planned during the Project preparation. In said index, each SIS where the status of the agroecosystem improves adds 2 points; a SIS where it is maintained adds 1 point; and a SIS where the agroecosystem deteriorates adds 0 point. The targeted result at the end of the Project implementation is 10. At the MTR, two years after the Project Inception Workshop, the indicator value was 13, yet as clarified in the MTR Report, said value bases on visual observations by responsible PIU/MAyDS staff with relevant technical profile, given the follow-up study on the baseline results will be conducted at the end of 2018.
PDO Indicator 3:
A prototype Information and Early Warning System on climate change and desertification (IEWS) has been developed jointly with local research and extension institutions and the National Meteorological Service (SMN) to generate and disseminate relevant (Project-related) information on threats and hazards to farmers and other stakeholders on a timely basis. The first three (3) quarterly reports that include agro-meteorological information, productive forecasts and risk assessment on fires and wind-erosion, as well as land management and crop and animal management recommendations were compiled and disseminated during the reporting period through rural radios and local institutions, particularly the targeted Municipalities and the National Institute of Agricultural Technology (INTA), relevant public offices and websites, as well as social media, e.g. WhatsApp groups. The institutional arrangements (legal agreement and operational manual) have been developed and submitted for consideration and signature by the authorities of the four (4) institutions to sustain the IEWS operation beyond the Project closure.
The indicator aligns to all the PDO outcomes at some level as farmers that adopt improved agricultural technology contribute to all of them. Directly, it aligns to the PDO outcomes (iii) on increased adaptive capacity of key local actors and (iv) on piloted climate resilient and sustainable land management practices. The funding that has allowed the above results came from Sub-Component 1.1.
The indicator is a simple Yes/No indicator, the current result being “Yes”.
Further on the results achieved until June 30, 2017 to justify the overall Satisfactory project rating, please see the attached MTR Report.</t>
  </si>
  <si>
    <t xml:space="preserve">During the reporting period, the Project execution pace and the progress achieved is deemed overall satisfactory as presented above. After the completion of the initial participatory planning phase that involved key stakeholders and counterparts through consultative processes and joint planning procedures, execution of the planned field activities started and are advancing well. Together with the local stakeholders, the PIU has been able to address a number of particularly procurement related challenges. Some processes such as procurement of meteorological monitoring stations suffered a major delay, yet that was due to careful inter-institutional preparatory work that was invested in preparing the technical specifications, including participatory analysis and planning to determine the stations' optimal locations. For example in case of the IEWS, implementation first focused on convening the necessary partners and getting the system up and running; on showing results, and only then on confirming the supporting operational procedures and legal documents. Further, the Project has achieved innovative inter-institutional collaboration beyond the originally planned activities, particularly in terms of creation of a green employement program that plants wind barriers along different types of roads in the Project area, enjoying of keen interest and commitment by the National Ministry of Social Development. Overall, progress in the main outcomes included in the PDO is starting to reflect into the results indicators, yet the Project's results framework requires restructuring to improve the overall quality of the indicators and focus the Project monitoring on a reasonable number of key results.  </t>
  </si>
  <si>
    <t xml:space="preserve">As result of the Project's mid-term review, two outputs are proposed to be removed from the Project design as described under the Rating section and in the Mid-term Evaluation, to avoid dispersing the overall ambitious and challenging execution efforts too thin and, importantly, to areas that would most probably not yield the expected results; namely Output 1.1.3: Regional Consultative Observatory of Public Policies on Climate Change and Desertification and Output 1.2.2: Teacher training program for environmental education specifically designed for the zone. On the other hand, the Project has gained an interesting additional output, namely a Program for Social Inclusion through Work, executed in collaboration with the National Ministry of Social Development and the National Road Agency in the Municipality of Villarino. The program pioneers creation of green employment through a municipal tree nursery that produces seedlings to be planted along road sides and later, expectedly, field edges and other critical areas.                                                                                                                                                                                                                                                                                                                                                                                                                                                                                                                                                                                                                                                       The WB and PIU/MAyDS consider the referred changes as not material, based on the following justifications: During Project preparation, the Observatory (Output 1.1.3) was inspired by the then recently created National Observatory of Land Degradation and Desertification by SAyDS-CONICET. It was envisioned as a relevant tool to strengthen the implementation of the Development Plan of the Southwest of Buenos Aires Province (PDSO), and expected to “utilize the information generated by IEWS in the relevant decision-making processes”. The respective budget reservation was USD89,855 (2.5% of the AF grant). The respective output indicator is “Active participation of at least the key institutions of the Observatory”, whereas the key institutions were listed as UNS, municipalities, PDSO, NGOs, INTA (Ascasubi and Bordenave Experimental Agricultural Stations), CERZOS, and the National Observatory of Land Degradation and Desertification. Further, the indicator definition stated: “Their participation is considered active if at least 70% of them are present in meetings and agree on specific action plans for each institution for the following meetings.”
Against said indicator, dropping the establishment of the Observatory is not considered an issue due to scarce demand/buy-in by the referred institutions and the fact that the PDSO implementation has been practically at halt during the implementation period. In practice, MAyDS, UNS, the Municipalities of Puan, Villarino and Patagones, INTA and CERZOS-CONICET participate actively in the IEWS, which is constantly strengthening its dissemination channels and, importantly, benefits of a leading participation by the National Meteorological Service (SMN) that was not contemplated during Project preparation. 
Based on all said factors, it is justified to say that the projected function of the Observatory is already being delivered by the IEWS as an interinstitutional framework, and by each of the contributing institutions within their overall sphere of action. 
Output 1.2.2 on a Teacher training program on environmental education specifically designed for the zone, with a budget reservation of USD123,633 (3.4% of the AF grant), was included in the Project design without sufficient assessment of the required procedures to insert new substance material into public teacher training programs. The respective output indicator is “Number of teacher training institutes within SWBA that cooperate with the Project and offer related training”, and the indicator was commented by saying that “there are 7 such institutes within the 3 counties that are direct beneficiaries of the Project”. The mid-term target was set to 6 and the final target to 10 institutions. 
Currently, the result is 4 institutions that collaborate with the Project: UNS, Agrarian School N°1 Carlos Spegazzini, Agrarian School of Patagones, and National Technological University. Further, the General Directorate of Schools, District of Southwest of the Ministry of Education of the Province of Buenos Aires facilitates the Project’s provision of educative material to schools within the targeted Municipalities. The Project has produced useful and popular pedagogical material used across schools and other public institutions in the SWBA, including elaboration and dissemination of a simplified, visual poster on climate change and SLM in favor of greater climate resilience. The Project has also organized/supported events like drawing competitions in local schools on Project-related topics. For example, in 2017 the topic of the competition was “My Footprint on the Ground 2017. Tree Our Refuge” (Mi Huella en el Suelo 2017. El Árbol Nuestro Refugio), and the Project produced related T-shirts and cloth bags. Despite these successful actions, as the indicator requires that the reported training institutes would offer related training, the final target of 10 institutes (still more specific “teacher training institutions within the SWBA”), is most probably not going to be achieved. 
During the MTR, the PIU/MAyDS suggested to drop Output 1.2.2 as it was deemed to fall out of the feasible Project scope, given introducing new curricular content within the public-school system requires completion of demanding administrative processes that take more time than the Project can invest in a minor output that would have been complementary but not critical to the expected Project results.
Collaboration with local schools will in every case be continued through specific awareness-raising events. Regarding forthcoming actions at the MTR, the terms of reference were elaborated to produce a didactic table game adjustable to different age groups to explore the problematic of climate change and SLM. The Project will produce it for distribution to local schools, including an introductory workshop in each beneficiary Municipality.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</si>
</sst>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 #,##0.00_ ;_ * \-#,##0.00_ ;_ * &quot;-&quot;??_ ;_ @_ "/>
    <numFmt numFmtId="166" formatCode="dd\-mmm\-yyyy"/>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0"/>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theme="1"/>
      <name val="Calibri"/>
      <family val="2"/>
      <scheme val="minor"/>
    </font>
    <font>
      <sz val="10"/>
      <color indexed="8"/>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1"/>
      <color indexed="8"/>
      <name val="Calibri"/>
      <family val="2"/>
      <scheme val="minor"/>
    </font>
    <font>
      <b/>
      <sz val="11"/>
      <color indexed="8"/>
      <name val="Calibri"/>
      <family val="2"/>
      <scheme val="minor"/>
    </font>
    <font>
      <strike/>
      <sz val="11"/>
      <name val="Times New Roman"/>
      <family val="1"/>
    </font>
    <font>
      <sz val="10"/>
      <color theme="1"/>
      <name val="Times New Roman"/>
      <family val="1"/>
    </font>
    <font>
      <b/>
      <sz val="16"/>
      <color theme="1"/>
      <name val="Times New Roman"/>
      <family val="1"/>
    </font>
    <font>
      <b/>
      <i/>
      <sz val="11"/>
      <name val="Calibri"/>
      <family val="2"/>
      <scheme val="minor"/>
    </font>
    <font>
      <sz val="9"/>
      <color indexed="8"/>
      <name val="Times New Roman"/>
      <family val="1"/>
    </font>
    <font>
      <sz val="11"/>
      <color rgb="FF333333"/>
      <name val="Calibri"/>
      <family val="2"/>
      <scheme val="minor"/>
    </font>
    <font>
      <b/>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000"/>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medium">
        <color rgb="FF000000"/>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s>
  <cellStyleXfs count="6">
    <xf numFmtId="0" fontId="0" fillId="0" borderId="0"/>
    <xf numFmtId="0" fontId="25" fillId="0" borderId="0" applyNumberFormat="0" applyFill="0" applyBorder="0" applyAlignment="0" applyProtection="0">
      <alignment vertical="top"/>
      <protection locked="0"/>
    </xf>
    <xf numFmtId="165" fontId="39" fillId="0" borderId="0" applyFon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cellStyleXfs>
  <cellXfs count="736">
    <xf numFmtId="0" fontId="0" fillId="0" borderId="0" xfId="0"/>
    <xf numFmtId="0" fontId="26" fillId="0" borderId="0" xfId="0" applyFont="1" applyFill="1" applyProtection="1"/>
    <xf numFmtId="0" fontId="2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26"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6"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0"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9" fillId="4" borderId="12"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28" fillId="3" borderId="14" xfId="0" applyFont="1" applyFill="1" applyBorder="1" applyAlignment="1" applyProtection="1">
      <alignment vertical="top" wrapText="1"/>
    </xf>
    <xf numFmtId="0" fontId="1" fillId="3" borderId="15" xfId="0" applyFont="1" applyFill="1" applyBorder="1" applyProtection="1"/>
    <xf numFmtId="0" fontId="1" fillId="3" borderId="16" xfId="0" applyFont="1" applyFill="1" applyBorder="1" applyAlignment="1" applyProtection="1">
      <alignment horizontal="left" vertical="center"/>
    </xf>
    <xf numFmtId="0" fontId="1" fillId="3" borderId="16" xfId="0" applyFont="1" applyFill="1" applyBorder="1" applyProtection="1"/>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0" xfId="0" applyFont="1" applyFill="1" applyBorder="1" applyProtection="1"/>
    <xf numFmtId="0" fontId="1" fillId="3" borderId="21" xfId="0" applyFont="1" applyFill="1" applyBorder="1" applyAlignment="1" applyProtection="1">
      <alignment horizontal="left" vertical="center" wrapText="1"/>
    </xf>
    <xf numFmtId="0" fontId="1" fillId="3" borderId="21" xfId="0" applyFont="1" applyFill="1" applyBorder="1" applyAlignment="1" applyProtection="1">
      <alignment vertical="top" wrapText="1"/>
    </xf>
    <xf numFmtId="0" fontId="1" fillId="3" borderId="22" xfId="0" applyFont="1" applyFill="1" applyBorder="1" applyProtection="1"/>
    <xf numFmtId="0" fontId="15" fillId="3" borderId="19"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26" fillId="3" borderId="16" xfId="0" applyFont="1" applyFill="1" applyBorder="1" applyAlignment="1">
      <alignment horizontal="left" vertical="center"/>
    </xf>
    <xf numFmtId="0" fontId="26" fillId="3" borderId="16" xfId="0" applyFont="1" applyFill="1" applyBorder="1"/>
    <xf numFmtId="0" fontId="26" fillId="3" borderId="17" xfId="0" applyFont="1" applyFill="1" applyBorder="1"/>
    <xf numFmtId="0" fontId="1" fillId="3" borderId="19" xfId="0" applyFont="1" applyFill="1" applyBorder="1" applyAlignment="1" applyProtection="1">
      <alignment vertical="top" wrapText="1"/>
    </xf>
    <xf numFmtId="0" fontId="1" fillId="3" borderId="0" xfId="0" applyFont="1" applyFill="1" applyBorder="1" applyAlignment="1" applyProtection="1">
      <alignment vertical="top" wrapText="1"/>
    </xf>
    <xf numFmtId="0" fontId="2" fillId="3" borderId="21" xfId="0" applyFont="1" applyFill="1" applyBorder="1" applyAlignment="1" applyProtection="1">
      <alignment vertical="top" wrapText="1"/>
    </xf>
    <xf numFmtId="0" fontId="1" fillId="3" borderId="22" xfId="0" applyFont="1" applyFill="1" applyBorder="1" applyAlignment="1" applyProtection="1">
      <alignment vertical="top" wrapText="1"/>
    </xf>
    <xf numFmtId="0" fontId="26" fillId="3" borderId="16" xfId="0" applyFont="1" applyFill="1" applyBorder="1" applyProtection="1"/>
    <xf numFmtId="0" fontId="26" fillId="3" borderId="17" xfId="0" applyFont="1" applyFill="1" applyBorder="1" applyProtection="1"/>
    <xf numFmtId="0" fontId="26" fillId="3" borderId="0" xfId="0" applyFont="1" applyFill="1" applyBorder="1" applyProtection="1"/>
    <xf numFmtId="0" fontId="26" fillId="3" borderId="19"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19"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1" xfId="0" applyFont="1" applyFill="1" applyBorder="1" applyProtection="1"/>
    <xf numFmtId="0" fontId="30" fillId="0" borderId="1"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14" fillId="3" borderId="19" xfId="0" applyFont="1" applyFill="1" applyBorder="1" applyAlignment="1" applyProtection="1"/>
    <xf numFmtId="0" fontId="0" fillId="3" borderId="19" xfId="0" applyFill="1" applyBorder="1"/>
    <xf numFmtId="0" fontId="31" fillId="3" borderId="15" xfId="0" applyFont="1" applyFill="1" applyBorder="1" applyAlignment="1">
      <alignment vertical="center"/>
    </xf>
    <xf numFmtId="0" fontId="31" fillId="3" borderId="18" xfId="0" applyFont="1" applyFill="1" applyBorder="1" applyAlignment="1">
      <alignment vertical="center"/>
    </xf>
    <xf numFmtId="0" fontId="31" fillId="3" borderId="0" xfId="0" applyFont="1" applyFill="1" applyBorder="1" applyAlignment="1">
      <alignment vertical="center"/>
    </xf>
    <xf numFmtId="0" fontId="0" fillId="0" borderId="0" xfId="0" applyAlignment="1"/>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6" xfId="0" applyFill="1" applyBorder="1" applyAlignment="1"/>
    <xf numFmtId="0" fontId="0" fillId="3" borderId="0" xfId="0" applyFill="1" applyBorder="1" applyAlignment="1"/>
    <xf numFmtId="0" fontId="0" fillId="3" borderId="21"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6" fillId="3" borderId="15" xfId="0" applyFont="1" applyFill="1" applyBorder="1"/>
    <xf numFmtId="0" fontId="26" fillId="3" borderId="18" xfId="0" applyFont="1" applyFill="1" applyBorder="1"/>
    <xf numFmtId="0" fontId="26" fillId="3" borderId="19" xfId="0" applyFont="1" applyFill="1" applyBorder="1"/>
    <xf numFmtId="0" fontId="32" fillId="3" borderId="0" xfId="0" applyFont="1" applyFill="1" applyBorder="1"/>
    <xf numFmtId="0" fontId="33" fillId="3" borderId="0" xfId="0" applyFont="1" applyFill="1" applyBorder="1"/>
    <xf numFmtId="0" fontId="32" fillId="0" borderId="24" xfId="0" applyFont="1" applyFill="1" applyBorder="1" applyAlignment="1">
      <alignment vertical="top" wrapText="1"/>
    </xf>
    <xf numFmtId="0" fontId="32" fillId="0" borderId="23" xfId="0" applyFont="1" applyFill="1" applyBorder="1" applyAlignment="1">
      <alignment vertical="top" wrapText="1"/>
    </xf>
    <xf numFmtId="0" fontId="32" fillId="0" borderId="1" xfId="0" applyFont="1" applyFill="1" applyBorder="1" applyAlignment="1">
      <alignment vertical="top" wrapText="1"/>
    </xf>
    <xf numFmtId="0" fontId="26" fillId="0" borderId="1" xfId="0" applyFont="1" applyFill="1" applyBorder="1" applyAlignment="1">
      <alignment vertical="top" wrapText="1"/>
    </xf>
    <xf numFmtId="0" fontId="26" fillId="3" borderId="21" xfId="0" applyFont="1" applyFill="1" applyBorder="1"/>
    <xf numFmtId="0" fontId="34" fillId="0" borderId="1" xfId="0" applyFont="1" applyFill="1" applyBorder="1" applyAlignment="1">
      <alignment horizontal="center" vertical="top" wrapText="1"/>
    </xf>
    <xf numFmtId="0" fontId="34" fillId="0" borderId="27" xfId="0" applyFont="1" applyFill="1" applyBorder="1" applyAlignment="1">
      <alignment horizontal="center" vertical="top" wrapText="1"/>
    </xf>
    <xf numFmtId="0" fontId="34"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29"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6" fillId="0" borderId="0" xfId="0" applyFont="1" applyFill="1" applyAlignment="1" applyProtection="1">
      <alignment horizontal="right"/>
    </xf>
    <xf numFmtId="0" fontId="26" fillId="3" borderId="15" xfId="0" applyFont="1" applyFill="1" applyBorder="1" applyAlignment="1" applyProtection="1">
      <alignment horizontal="right"/>
    </xf>
    <xf numFmtId="0" fontId="26" fillId="3" borderId="16" xfId="0" applyFont="1" applyFill="1" applyBorder="1" applyAlignment="1" applyProtection="1">
      <alignment horizontal="right"/>
    </xf>
    <xf numFmtId="0" fontId="26" fillId="3" borderId="18"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18" xfId="0" applyFont="1" applyFill="1" applyBorder="1" applyAlignment="1" applyProtection="1">
      <alignment horizontal="right"/>
    </xf>
    <xf numFmtId="0" fontId="1" fillId="3" borderId="18" xfId="0" applyFont="1" applyFill="1" applyBorder="1" applyAlignment="1" applyProtection="1">
      <alignment horizontal="right" vertical="top" wrapText="1"/>
    </xf>
    <xf numFmtId="0" fontId="3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1" xfId="0" applyFont="1" applyFill="1" applyBorder="1" applyAlignment="1" applyProtection="1">
      <alignment horizontal="right"/>
    </xf>
    <xf numFmtId="0" fontId="1" fillId="2" borderId="30" xfId="0" applyFont="1" applyFill="1" applyBorder="1" applyAlignment="1" applyProtection="1">
      <alignment vertical="top" wrapText="1"/>
    </xf>
    <xf numFmtId="0" fontId="2" fillId="2" borderId="14"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5" fillId="3" borderId="1" xfId="0" applyFont="1" applyFill="1" applyBorder="1" applyAlignment="1">
      <alignment horizontal="center" vertical="center" wrapText="1"/>
    </xf>
    <xf numFmtId="0" fontId="26" fillId="3" borderId="20" xfId="0" applyFont="1" applyFill="1" applyBorder="1"/>
    <xf numFmtId="0" fontId="26" fillId="3" borderId="22" xfId="0" applyFont="1" applyFill="1" applyBorder="1"/>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2" fillId="2" borderId="28" xfId="0" applyFont="1" applyFill="1" applyBorder="1" applyAlignment="1" applyProtection="1">
      <alignment horizontal="center" vertical="center" wrapText="1"/>
    </xf>
    <xf numFmtId="164" fontId="1" fillId="2" borderId="6" xfId="2" applyNumberFormat="1" applyFont="1" applyFill="1" applyBorder="1" applyAlignment="1" applyProtection="1">
      <alignment vertical="top" wrapText="1"/>
    </xf>
    <xf numFmtId="164" fontId="1" fillId="2" borderId="25" xfId="2"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4" fontId="1" fillId="2" borderId="31" xfId="2" applyNumberFormat="1" applyFont="1" applyFill="1" applyBorder="1" applyAlignment="1" applyProtection="1">
      <alignment vertical="top" wrapText="1"/>
    </xf>
    <xf numFmtId="17" fontId="1" fillId="2" borderId="29" xfId="0" applyNumberFormat="1" applyFont="1" applyFill="1" applyBorder="1" applyAlignment="1" applyProtection="1">
      <alignment vertical="top" wrapText="1"/>
    </xf>
    <xf numFmtId="0" fontId="0" fillId="0" borderId="0" xfId="0" applyAlignment="1">
      <alignment wrapText="1"/>
    </xf>
    <xf numFmtId="0" fontId="25" fillId="2" borderId="3" xfId="1" applyFill="1" applyBorder="1" applyAlignment="1" applyProtection="1">
      <protection locked="0"/>
    </xf>
    <xf numFmtId="0" fontId="40" fillId="2" borderId="10"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40" fillId="2" borderId="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9" fontId="40" fillId="2" borderId="10" xfId="0" applyNumberFormat="1" applyFont="1" applyFill="1" applyBorder="1" applyAlignment="1" applyProtection="1">
      <alignment horizontal="center" vertical="center" wrapText="1"/>
    </xf>
    <xf numFmtId="9" fontId="40" fillId="2" borderId="2" xfId="0" applyNumberFormat="1"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9" fontId="40" fillId="2" borderId="24" xfId="0" applyNumberFormat="1"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40" fillId="2" borderId="2" xfId="0" applyNumberFormat="1" applyFont="1" applyFill="1" applyBorder="1" applyAlignment="1" applyProtection="1">
      <alignment horizontal="center" vertical="center" wrapText="1"/>
    </xf>
    <xf numFmtId="49" fontId="40" fillId="2" borderId="24"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9" fontId="40" fillId="0" borderId="2" xfId="0" applyNumberFormat="1" applyFont="1" applyFill="1" applyBorder="1" applyAlignment="1" applyProtection="1">
      <alignment horizontal="center" vertical="center" wrapText="1"/>
    </xf>
    <xf numFmtId="9" fontId="40" fillId="0" borderId="24" xfId="0" applyNumberFormat="1" applyFont="1" applyFill="1" applyBorder="1" applyAlignment="1" applyProtection="1">
      <alignment horizontal="center" vertical="center" wrapText="1"/>
    </xf>
    <xf numFmtId="49" fontId="40" fillId="2" borderId="1"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2" borderId="3" xfId="0" applyFont="1" applyFill="1" applyBorder="1" applyAlignment="1" applyProtection="1"/>
    <xf numFmtId="17" fontId="1" fillId="3" borderId="1" xfId="0" applyNumberFormat="1" applyFont="1" applyFill="1" applyBorder="1" applyAlignment="1" applyProtection="1">
      <alignment vertical="top" wrapText="1"/>
    </xf>
    <xf numFmtId="0" fontId="2" fillId="3" borderId="28" xfId="0" applyFont="1" applyFill="1" applyBorder="1" applyAlignment="1" applyProtection="1">
      <alignment vertical="top" wrapText="1"/>
    </xf>
    <xf numFmtId="164" fontId="2" fillId="3" borderId="32" xfId="2" applyNumberFormat="1" applyFont="1" applyFill="1" applyBorder="1" applyAlignment="1" applyProtection="1">
      <alignment vertical="top" wrapText="1"/>
    </xf>
    <xf numFmtId="0" fontId="0" fillId="0" borderId="0" xfId="0" applyProtection="1"/>
    <xf numFmtId="0" fontId="27" fillId="3" borderId="16" xfId="0" applyFont="1" applyFill="1" applyBorder="1" applyAlignment="1">
      <alignment vertical="top" wrapText="1"/>
    </xf>
    <xf numFmtId="0" fontId="27" fillId="3" borderId="17" xfId="0" applyFont="1" applyFill="1" applyBorder="1" applyAlignment="1">
      <alignment vertical="top" wrapText="1"/>
    </xf>
    <xf numFmtId="0" fontId="25" fillId="3" borderId="21" xfId="1" applyFill="1" applyBorder="1" applyAlignment="1" applyProtection="1">
      <alignment vertical="top" wrapText="1"/>
    </xf>
    <xf numFmtId="0" fontId="25" fillId="3" borderId="22" xfId="1" applyFill="1" applyBorder="1" applyAlignment="1" applyProtection="1">
      <alignment vertical="top" wrapText="1"/>
    </xf>
    <xf numFmtId="0" fontId="0" fillId="9" borderId="1" xfId="0" applyFill="1" applyBorder="1" applyProtection="1"/>
    <xf numFmtId="0" fontId="0" fillId="10" borderId="1" xfId="0" applyFill="1" applyBorder="1" applyProtection="1">
      <protection locked="0"/>
    </xf>
    <xf numFmtId="0" fontId="0" fillId="0" borderId="14" xfId="0" applyBorder="1" applyProtection="1"/>
    <xf numFmtId="0" fontId="46" fillId="11" borderId="65" xfId="0" applyFont="1" applyFill="1" applyBorder="1" applyAlignment="1" applyProtection="1">
      <alignment horizontal="left" vertical="center" wrapText="1"/>
    </xf>
    <xf numFmtId="0" fontId="46" fillId="11" borderId="38"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9" xfId="0" applyFont="1" applyBorder="1" applyAlignment="1" applyProtection="1">
      <alignment horizontal="left" vertical="center"/>
    </xf>
    <xf numFmtId="0" fontId="43" fillId="8" borderId="38" xfId="5" applyFont="1" applyBorder="1" applyAlignment="1" applyProtection="1">
      <alignment horizontal="center" vertical="center"/>
      <protection locked="0"/>
    </xf>
    <xf numFmtId="0" fontId="48" fillId="8" borderId="38" xfId="5" applyFont="1" applyBorder="1" applyAlignment="1" applyProtection="1">
      <alignment horizontal="center" vertical="center"/>
      <protection locked="0"/>
    </xf>
    <xf numFmtId="0" fontId="48" fillId="8" borderId="6" xfId="5" applyFont="1" applyBorder="1" applyAlignment="1" applyProtection="1">
      <alignment horizontal="center" vertical="center"/>
      <protection locked="0"/>
    </xf>
    <xf numFmtId="0" fontId="47" fillId="0" borderId="68" xfId="0" applyFont="1" applyBorder="1" applyAlignment="1" applyProtection="1">
      <alignment horizontal="left" vertical="center"/>
    </xf>
    <xf numFmtId="0" fontId="43" fillId="12" borderId="38" xfId="5" applyFont="1" applyFill="1" applyBorder="1" applyAlignment="1" applyProtection="1">
      <alignment horizontal="center" vertical="center"/>
      <protection locked="0"/>
    </xf>
    <xf numFmtId="0" fontId="48" fillId="12" borderId="38" xfId="5" applyFont="1" applyFill="1" applyBorder="1" applyAlignment="1" applyProtection="1">
      <alignment horizontal="center" vertical="center"/>
      <protection locked="0"/>
    </xf>
    <xf numFmtId="0" fontId="48" fillId="12" borderId="6" xfId="5" applyFont="1" applyFill="1" applyBorder="1" applyAlignment="1" applyProtection="1">
      <alignment horizontal="center" vertical="center"/>
      <protection locked="0"/>
    </xf>
    <xf numFmtId="0" fontId="49" fillId="0" borderId="38" xfId="0" applyFont="1" applyBorder="1" applyAlignment="1" applyProtection="1">
      <alignment horizontal="left" vertical="center"/>
    </xf>
    <xf numFmtId="10" fontId="48" fillId="8" borderId="38" xfId="5" applyNumberFormat="1" applyFont="1" applyBorder="1" applyAlignment="1" applyProtection="1">
      <alignment horizontal="center" vertical="center"/>
      <protection locked="0"/>
    </xf>
    <xf numFmtId="10" fontId="48" fillId="8" borderId="6" xfId="5" applyNumberFormat="1" applyFont="1" applyBorder="1" applyAlignment="1" applyProtection="1">
      <alignment horizontal="center" vertical="center"/>
      <protection locked="0"/>
    </xf>
    <xf numFmtId="0" fontId="49" fillId="0" borderId="65" xfId="0" applyFont="1" applyBorder="1" applyAlignment="1" applyProtection="1">
      <alignment horizontal="left" vertical="center"/>
    </xf>
    <xf numFmtId="10" fontId="48" fillId="12" borderId="38" xfId="5" applyNumberFormat="1" applyFont="1" applyFill="1" applyBorder="1" applyAlignment="1" applyProtection="1">
      <alignment horizontal="center" vertical="center"/>
      <protection locked="0"/>
    </xf>
    <xf numFmtId="10" fontId="48" fillId="12" borderId="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58" xfId="0" applyFont="1" applyFill="1" applyBorder="1" applyAlignment="1" applyProtection="1">
      <alignment horizontal="center" vertical="center" wrapText="1"/>
    </xf>
    <xf numFmtId="0" fontId="46" fillId="11" borderId="57" xfId="0" applyFont="1" applyFill="1" applyBorder="1" applyAlignment="1" applyProtection="1">
      <alignment horizontal="center" vertical="center" wrapText="1"/>
    </xf>
    <xf numFmtId="0" fontId="47" fillId="0" borderId="38" xfId="0" applyFont="1" applyFill="1" applyBorder="1" applyAlignment="1" applyProtection="1">
      <alignment vertical="center" wrapText="1"/>
    </xf>
    <xf numFmtId="0" fontId="43" fillId="8" borderId="38" xfId="5" applyBorder="1" applyAlignment="1" applyProtection="1">
      <alignment wrapText="1"/>
      <protection locked="0"/>
    </xf>
    <xf numFmtId="0" fontId="43" fillId="12" borderId="38" xfId="5" applyFill="1" applyBorder="1" applyAlignment="1" applyProtection="1">
      <alignment wrapText="1"/>
      <protection locked="0"/>
    </xf>
    <xf numFmtId="0" fontId="50" fillId="2" borderId="38" xfId="0" applyFont="1" applyFill="1" applyBorder="1" applyAlignment="1" applyProtection="1">
      <alignment vertical="center" wrapText="1"/>
    </xf>
    <xf numFmtId="10" fontId="43" fillId="8" borderId="38" xfId="5" applyNumberFormat="1" applyBorder="1" applyAlignment="1" applyProtection="1">
      <alignment horizontal="center" vertical="center" wrapText="1"/>
      <protection locked="0"/>
    </xf>
    <xf numFmtId="10" fontId="43" fillId="12" borderId="38" xfId="5" applyNumberFormat="1"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6" fillId="11" borderId="38" xfId="0" applyFont="1" applyFill="1" applyBorder="1" applyAlignment="1" applyProtection="1">
      <alignment horizontal="center" vertical="center" wrapText="1"/>
    </xf>
    <xf numFmtId="0" fontId="46" fillId="11" borderId="6" xfId="0" applyFont="1" applyFill="1" applyBorder="1" applyAlignment="1" applyProtection="1">
      <alignment horizontal="center" vertical="center" wrapText="1"/>
    </xf>
    <xf numFmtId="0" fontId="51" fillId="8" borderId="48" xfId="5" applyFont="1" applyBorder="1" applyAlignment="1" applyProtection="1">
      <alignment vertical="center" wrapText="1"/>
      <protection locked="0"/>
    </xf>
    <xf numFmtId="0" fontId="51" fillId="8" borderId="38" xfId="5" applyFont="1" applyBorder="1" applyAlignment="1" applyProtection="1">
      <alignment horizontal="center" vertical="center"/>
      <protection locked="0"/>
    </xf>
    <xf numFmtId="0" fontId="51" fillId="8" borderId="6" xfId="5" applyFont="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51" fillId="12" borderId="48" xfId="5" applyFont="1" applyFill="1" applyBorder="1" applyAlignment="1" applyProtection="1">
      <alignment vertical="center" wrapText="1"/>
      <protection locked="0"/>
    </xf>
    <xf numFmtId="0" fontId="51" fillId="12" borderId="6" xfId="5" applyFont="1" applyFill="1" applyBorder="1" applyAlignment="1" applyProtection="1">
      <alignment horizontal="center" vertical="center"/>
      <protection locked="0"/>
    </xf>
    <xf numFmtId="0" fontId="51" fillId="8" borderId="6" xfId="5" applyFont="1" applyBorder="1" applyAlignment="1" applyProtection="1">
      <alignment vertical="center"/>
      <protection locked="0"/>
    </xf>
    <xf numFmtId="0" fontId="51" fillId="12" borderId="6" xfId="5" applyFont="1" applyFill="1" applyBorder="1" applyAlignment="1" applyProtection="1">
      <alignment vertical="center"/>
      <protection locked="0"/>
    </xf>
    <xf numFmtId="0" fontId="51" fillId="8" borderId="33" xfId="5" applyFont="1" applyBorder="1" applyAlignment="1" applyProtection="1">
      <alignment vertical="center"/>
      <protection locked="0"/>
    </xf>
    <xf numFmtId="0" fontId="51" fillId="12"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58"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65" xfId="0" applyFont="1" applyFill="1" applyBorder="1" applyAlignment="1" applyProtection="1">
      <alignment horizontal="center" vertical="center" wrapText="1"/>
    </xf>
    <xf numFmtId="0" fontId="43" fillId="8" borderId="38" xfId="5" applyBorder="1" applyAlignment="1" applyProtection="1">
      <alignment horizontal="center" vertical="center"/>
      <protection locked="0"/>
    </xf>
    <xf numFmtId="10" fontId="43" fillId="8" borderId="38" xfId="5" applyNumberFormat="1" applyBorder="1" applyAlignment="1" applyProtection="1">
      <alignment horizontal="center" vertical="center"/>
      <protection locked="0"/>
    </xf>
    <xf numFmtId="0" fontId="43" fillId="12" borderId="38" xfId="5" applyFill="1" applyBorder="1" applyAlignment="1" applyProtection="1">
      <alignment horizontal="center" vertical="center"/>
      <protection locked="0"/>
    </xf>
    <xf numFmtId="10" fontId="43" fillId="12" borderId="38" xfId="5" applyNumberFormat="1" applyFill="1" applyBorder="1" applyAlignment="1" applyProtection="1">
      <alignment horizontal="center" vertical="center"/>
      <protection locked="0"/>
    </xf>
    <xf numFmtId="0" fontId="46" fillId="11" borderId="36" xfId="0" applyFont="1" applyFill="1" applyBorder="1" applyAlignment="1" applyProtection="1">
      <alignment horizontal="center" vertical="center" wrapText="1"/>
    </xf>
    <xf numFmtId="0" fontId="46" fillId="11" borderId="26" xfId="0" applyFont="1" applyFill="1" applyBorder="1" applyAlignment="1" applyProtection="1">
      <alignment horizontal="center" vertical="center" wrapText="1"/>
    </xf>
    <xf numFmtId="0" fontId="46" fillId="11" borderId="49" xfId="0" applyFont="1" applyFill="1" applyBorder="1" applyAlignment="1" applyProtection="1">
      <alignment horizontal="center" vertical="center" wrapText="1"/>
    </xf>
    <xf numFmtId="0" fontId="43" fillId="8" borderId="38" xfId="5" applyBorder="1" applyProtection="1">
      <protection locked="0"/>
    </xf>
    <xf numFmtId="0" fontId="51" fillId="8" borderId="26" xfId="5" applyFont="1" applyBorder="1" applyAlignment="1" applyProtection="1">
      <alignment vertical="center" wrapText="1"/>
      <protection locked="0"/>
    </xf>
    <xf numFmtId="0" fontId="51" fillId="8" borderId="49" xfId="5" applyFont="1" applyBorder="1" applyAlignment="1" applyProtection="1">
      <alignment horizontal="center" vertical="center"/>
      <protection locked="0"/>
    </xf>
    <xf numFmtId="0" fontId="43" fillId="12" borderId="38" xfId="5" applyFill="1" applyBorder="1" applyProtection="1">
      <protection locked="0"/>
    </xf>
    <xf numFmtId="0" fontId="51" fillId="12" borderId="26" xfId="5" applyFont="1" applyFill="1" applyBorder="1" applyAlignment="1" applyProtection="1">
      <alignment vertical="center" wrapText="1"/>
      <protection locked="0"/>
    </xf>
    <xf numFmtId="0" fontId="51" fillId="12" borderId="49"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25" xfId="0" applyFont="1" applyFill="1" applyBorder="1" applyAlignment="1" applyProtection="1">
      <alignment horizontal="center" vertical="center"/>
    </xf>
    <xf numFmtId="0" fontId="43" fillId="8" borderId="38" xfId="5" applyBorder="1" applyAlignment="1" applyProtection="1">
      <alignment vertical="center" wrapText="1"/>
      <protection locked="0"/>
    </xf>
    <xf numFmtId="0" fontId="43" fillId="8" borderId="48" xfId="5" applyBorder="1" applyAlignment="1" applyProtection="1">
      <alignment vertical="center" wrapText="1"/>
      <protection locked="0"/>
    </xf>
    <xf numFmtId="0" fontId="43" fillId="12" borderId="38" xfId="5" applyFill="1" applyBorder="1" applyAlignment="1" applyProtection="1">
      <alignment vertical="center" wrapText="1"/>
      <protection locked="0"/>
    </xf>
    <xf numFmtId="0" fontId="43" fillId="12" borderId="48" xfId="5" applyFill="1" applyBorder="1" applyAlignment="1" applyProtection="1">
      <alignment vertical="center" wrapText="1"/>
      <protection locked="0"/>
    </xf>
    <xf numFmtId="0" fontId="43" fillId="8" borderId="65" xfId="5" applyBorder="1" applyAlignment="1" applyProtection="1">
      <alignment horizontal="center" vertical="center"/>
      <protection locked="0"/>
    </xf>
    <xf numFmtId="0" fontId="43" fillId="8" borderId="6" xfId="5" applyBorder="1" applyAlignment="1" applyProtection="1">
      <alignment horizontal="center" vertical="center"/>
      <protection locked="0"/>
    </xf>
    <xf numFmtId="0" fontId="43" fillId="12" borderId="65" xfId="5" applyFill="1" applyBorder="1" applyAlignment="1" applyProtection="1">
      <alignment horizontal="center" vertical="center"/>
      <protection locked="0"/>
    </xf>
    <xf numFmtId="0" fontId="43" fillId="12" borderId="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57" xfId="0" applyFont="1" applyFill="1" applyBorder="1" applyAlignment="1" applyProtection="1">
      <alignment horizontal="center" vertical="center"/>
    </xf>
    <xf numFmtId="0" fontId="43" fillId="8" borderId="6" xfId="5" applyBorder="1" applyAlignment="1" applyProtection="1">
      <alignment vertical="center" wrapText="1"/>
      <protection locked="0"/>
    </xf>
    <xf numFmtId="0" fontId="43" fillId="12" borderId="6" xfId="5" applyFill="1" applyBorder="1" applyAlignment="1" applyProtection="1">
      <alignment vertical="center" wrapText="1"/>
      <protection locked="0"/>
    </xf>
    <xf numFmtId="0" fontId="43" fillId="12" borderId="26" xfId="5" applyFill="1" applyBorder="1" applyAlignment="1" applyProtection="1">
      <alignment horizontal="center" vertical="center" wrapText="1"/>
      <protection locked="0"/>
    </xf>
    <xf numFmtId="0" fontId="43" fillId="12" borderId="65" xfId="5" applyFill="1" applyBorder="1" applyAlignment="1" applyProtection="1">
      <alignment horizontal="center" vertical="center" wrapText="1"/>
      <protection locked="0"/>
    </xf>
    <xf numFmtId="0" fontId="46" fillId="11" borderId="37" xfId="0" applyFont="1" applyFill="1" applyBorder="1" applyAlignment="1" applyProtection="1">
      <alignment horizontal="center" vertical="center"/>
    </xf>
    <xf numFmtId="0" fontId="46" fillId="11" borderId="9" xfId="0" applyFont="1" applyFill="1" applyBorder="1" applyAlignment="1" applyProtection="1">
      <alignment horizontal="center" vertical="center" wrapText="1"/>
    </xf>
    <xf numFmtId="0" fontId="43" fillId="8" borderId="31" xfId="5" applyBorder="1" applyAlignment="1" applyProtection="1">
      <protection locked="0"/>
    </xf>
    <xf numFmtId="10" fontId="43" fillId="8" borderId="36" xfId="5" applyNumberFormat="1" applyBorder="1" applyAlignment="1" applyProtection="1">
      <alignment horizontal="center" vertical="center"/>
      <protection locked="0"/>
    </xf>
    <xf numFmtId="0" fontId="43" fillId="12" borderId="31" xfId="5" applyFill="1" applyBorder="1" applyAlignment="1" applyProtection="1">
      <protection locked="0"/>
    </xf>
    <xf numFmtId="10" fontId="43" fillId="12" borderId="36" xfId="5" applyNumberFormat="1" applyFill="1" applyBorder="1" applyAlignment="1" applyProtection="1">
      <alignment horizontal="center" vertical="center"/>
      <protection locked="0"/>
    </xf>
    <xf numFmtId="0" fontId="46" fillId="11" borderId="26" xfId="0" applyFont="1" applyFill="1" applyBorder="1" applyAlignment="1" applyProtection="1">
      <alignment horizontal="center" vertical="center"/>
    </xf>
    <xf numFmtId="0" fontId="46" fillId="11" borderId="38" xfId="0" applyFont="1" applyFill="1" applyBorder="1" applyAlignment="1" applyProtection="1">
      <alignment horizontal="center" wrapText="1"/>
    </xf>
    <xf numFmtId="0" fontId="46" fillId="11" borderId="6" xfId="0" applyFont="1" applyFill="1" applyBorder="1" applyAlignment="1" applyProtection="1">
      <alignment horizontal="center" wrapText="1"/>
    </xf>
    <xf numFmtId="0" fontId="46" fillId="11" borderId="65" xfId="0" applyFont="1" applyFill="1" applyBorder="1" applyAlignment="1" applyProtection="1">
      <alignment horizontal="center" wrapText="1"/>
    </xf>
    <xf numFmtId="0" fontId="51" fillId="8" borderId="38" xfId="5" applyFont="1" applyBorder="1" applyAlignment="1" applyProtection="1">
      <alignment horizontal="center" vertical="center" wrapText="1"/>
      <protection locked="0"/>
    </xf>
    <xf numFmtId="0" fontId="51" fillId="12" borderId="38" xfId="5" applyFont="1" applyFill="1" applyBorder="1" applyAlignment="1" applyProtection="1">
      <alignment horizontal="center" vertical="center" wrapText="1"/>
      <protection locked="0"/>
    </xf>
    <xf numFmtId="0" fontId="43" fillId="8" borderId="26" xfId="5" applyBorder="1" applyAlignment="1" applyProtection="1">
      <alignment vertical="center"/>
      <protection locked="0"/>
    </xf>
    <xf numFmtId="0" fontId="43" fillId="12" borderId="65" xfId="5" applyFill="1" applyBorder="1" applyAlignment="1" applyProtection="1">
      <alignment vertical="center"/>
      <protection locked="0"/>
    </xf>
    <xf numFmtId="0" fontId="43" fillId="12" borderId="49" xfId="5" applyFill="1" applyBorder="1" applyAlignment="1" applyProtection="1">
      <alignment horizontal="center" vertical="center"/>
      <protection locked="0"/>
    </xf>
    <xf numFmtId="0" fontId="43" fillId="8" borderId="0" xfId="5" applyProtection="1"/>
    <xf numFmtId="0" fontId="41" fillId="6" borderId="0" xfId="3" applyProtection="1"/>
    <xf numFmtId="0" fontId="42" fillId="7" borderId="0" xfId="4" applyProtection="1"/>
    <xf numFmtId="0" fontId="0" fillId="0" borderId="0" xfId="0" applyAlignment="1" applyProtection="1">
      <alignment wrapText="1"/>
    </xf>
    <xf numFmtId="0" fontId="0" fillId="0" borderId="0" xfId="0" applyAlignment="1">
      <alignment vertical="center" wrapText="1"/>
    </xf>
    <xf numFmtId="165" fontId="2" fillId="0" borderId="0" xfId="2"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53" fillId="0" borderId="0" xfId="0" applyFont="1"/>
    <xf numFmtId="0" fontId="53" fillId="0" borderId="0" xfId="0" applyFont="1" applyAlignment="1">
      <alignment wrapText="1"/>
    </xf>
    <xf numFmtId="0" fontId="15" fillId="0" borderId="2" xfId="0" applyFont="1" applyFill="1" applyBorder="1" applyProtection="1">
      <protection locked="0"/>
    </xf>
    <xf numFmtId="0" fontId="25" fillId="0" borderId="3" xfId="1" applyFill="1" applyBorder="1" applyAlignment="1" applyProtection="1">
      <protection locked="0"/>
    </xf>
    <xf numFmtId="0" fontId="1" fillId="0" borderId="2" xfId="0" applyFont="1" applyFill="1" applyBorder="1" applyProtection="1">
      <protection locked="0"/>
    </xf>
    <xf numFmtId="0" fontId="0" fillId="0" borderId="0" xfId="0" applyFont="1"/>
    <xf numFmtId="0" fontId="0" fillId="0" borderId="0" xfId="0" applyFont="1" applyAlignment="1">
      <alignment horizontal="right"/>
    </xf>
    <xf numFmtId="0" fontId="0" fillId="3" borderId="15" xfId="0" applyFont="1" applyFill="1" applyBorder="1"/>
    <xf numFmtId="0" fontId="0" fillId="3" borderId="16" xfId="0" applyFont="1" applyFill="1" applyBorder="1"/>
    <xf numFmtId="0" fontId="0" fillId="3" borderId="16" xfId="0" applyFont="1" applyFill="1" applyBorder="1" applyAlignment="1">
      <alignment horizontal="right"/>
    </xf>
    <xf numFmtId="0" fontId="0" fillId="3" borderId="17" xfId="0" applyFont="1" applyFill="1" applyBorder="1"/>
    <xf numFmtId="0" fontId="0" fillId="3" borderId="18" xfId="0" applyFont="1" applyFill="1" applyBorder="1"/>
    <xf numFmtId="0" fontId="56" fillId="3" borderId="19" xfId="0" applyFont="1" applyFill="1" applyBorder="1" applyAlignment="1" applyProtection="1">
      <alignment vertical="top" wrapText="1"/>
    </xf>
    <xf numFmtId="0" fontId="56" fillId="3" borderId="18" xfId="0" applyFont="1" applyFill="1" applyBorder="1" applyAlignment="1" applyProtection="1">
      <alignment vertical="top" wrapText="1"/>
    </xf>
    <xf numFmtId="0" fontId="56" fillId="3" borderId="0" xfId="0" applyFont="1" applyFill="1" applyBorder="1" applyProtection="1"/>
    <xf numFmtId="0" fontId="56" fillId="3" borderId="0" xfId="0" applyFont="1" applyFill="1" applyBorder="1" applyAlignment="1" applyProtection="1">
      <alignment vertical="top" wrapText="1"/>
    </xf>
    <xf numFmtId="0" fontId="56" fillId="3" borderId="0" xfId="0" applyFont="1" applyFill="1" applyBorder="1" applyAlignment="1" applyProtection="1">
      <alignment horizontal="right"/>
    </xf>
    <xf numFmtId="0" fontId="58" fillId="3" borderId="0" xfId="0" applyFont="1" applyFill="1" applyBorder="1" applyAlignment="1" applyProtection="1">
      <alignment vertical="top" wrapText="1"/>
    </xf>
    <xf numFmtId="0" fontId="58" fillId="3" borderId="0" xfId="0" applyFont="1" applyFill="1" applyBorder="1" applyAlignment="1" applyProtection="1">
      <alignment horizontal="right" wrapText="1"/>
    </xf>
    <xf numFmtId="0" fontId="58" fillId="2" borderId="7" xfId="0" applyFont="1" applyFill="1" applyBorder="1" applyAlignment="1" applyProtection="1">
      <alignment horizontal="left" vertical="top" wrapText="1"/>
    </xf>
    <xf numFmtId="0" fontId="58" fillId="2" borderId="9" xfId="0" applyFont="1" applyFill="1" applyBorder="1" applyAlignment="1" applyProtection="1">
      <alignment horizontal="left" vertical="top" wrapText="1"/>
    </xf>
    <xf numFmtId="0" fontId="58" fillId="2" borderId="37" xfId="0" applyFont="1" applyFill="1" applyBorder="1" applyAlignment="1" applyProtection="1">
      <alignment horizontal="left" vertical="top" wrapText="1"/>
    </xf>
    <xf numFmtId="0" fontId="58" fillId="2" borderId="37" xfId="0" applyFont="1" applyFill="1" applyBorder="1" applyAlignment="1" applyProtection="1">
      <alignment horizontal="right" wrapText="1"/>
    </xf>
    <xf numFmtId="0" fontId="58" fillId="2" borderId="8" xfId="0" applyFont="1" applyFill="1" applyBorder="1" applyAlignment="1" applyProtection="1">
      <alignment horizontal="left" vertical="top" wrapText="1"/>
    </xf>
    <xf numFmtId="0" fontId="58" fillId="2" borderId="5" xfId="0" applyFont="1" applyFill="1" applyBorder="1" applyAlignment="1" applyProtection="1">
      <alignment horizontal="left" vertical="top" wrapText="1"/>
    </xf>
    <xf numFmtId="0" fontId="56" fillId="2" borderId="38" xfId="0" applyFont="1" applyFill="1" applyBorder="1" applyAlignment="1" applyProtection="1">
      <alignment horizontal="left" vertical="top" wrapText="1"/>
    </xf>
    <xf numFmtId="0" fontId="58" fillId="2" borderId="30" xfId="0" applyFont="1" applyFill="1" applyBorder="1" applyAlignment="1" applyProtection="1">
      <alignment horizontal="left" vertical="top" wrapText="1"/>
    </xf>
    <xf numFmtId="4" fontId="58" fillId="2" borderId="31" xfId="0" applyNumberFormat="1" applyFont="1" applyFill="1" applyBorder="1" applyAlignment="1" applyProtection="1">
      <alignment horizontal="right" vertical="top" wrapText="1"/>
    </xf>
    <xf numFmtId="4" fontId="0" fillId="0" borderId="38" xfId="0" applyNumberFormat="1" applyFont="1" applyFill="1" applyBorder="1" applyAlignment="1">
      <alignment horizontal="right"/>
    </xf>
    <xf numFmtId="14" fontId="56" fillId="0" borderId="38" xfId="0" applyNumberFormat="1" applyFont="1" applyFill="1" applyBorder="1" applyAlignment="1" applyProtection="1">
      <alignment horizontal="right" wrapText="1"/>
    </xf>
    <xf numFmtId="4" fontId="58" fillId="0" borderId="38" xfId="0" applyNumberFormat="1" applyFont="1" applyFill="1" applyBorder="1" applyAlignment="1" applyProtection="1">
      <alignment horizontal="right" vertical="top" wrapText="1"/>
    </xf>
    <xf numFmtId="4" fontId="58" fillId="2" borderId="38" xfId="0" applyNumberFormat="1" applyFont="1" applyFill="1" applyBorder="1" applyAlignment="1" applyProtection="1">
      <alignment horizontal="right" vertical="top" wrapText="1"/>
    </xf>
    <xf numFmtId="4" fontId="58" fillId="0" borderId="31" xfId="0" applyNumberFormat="1" applyFont="1" applyFill="1" applyBorder="1" applyAlignment="1" applyProtection="1">
      <alignment horizontal="right" vertical="top" wrapText="1"/>
    </xf>
    <xf numFmtId="4" fontId="54" fillId="0" borderId="38" xfId="0" applyNumberFormat="1" applyFont="1" applyFill="1" applyBorder="1" applyAlignment="1">
      <alignment horizontal="right"/>
    </xf>
    <xf numFmtId="0" fontId="56" fillId="3" borderId="0" xfId="0" applyFont="1" applyFill="1" applyBorder="1" applyAlignment="1" applyProtection="1">
      <alignment horizontal="right" wrapText="1"/>
    </xf>
    <xf numFmtId="0" fontId="58" fillId="3" borderId="19" xfId="0" applyFont="1" applyFill="1" applyBorder="1" applyAlignment="1">
      <alignment horizontal="center"/>
    </xf>
    <xf numFmtId="4" fontId="0" fillId="0" borderId="9" xfId="0" applyNumberFormat="1" applyFont="1" applyFill="1" applyBorder="1"/>
    <xf numFmtId="4" fontId="0" fillId="0" borderId="9" xfId="0" applyNumberFormat="1" applyFont="1" applyFill="1" applyBorder="1" applyAlignment="1">
      <alignment horizontal="right"/>
    </xf>
    <xf numFmtId="4" fontId="0" fillId="0" borderId="38" xfId="0" applyNumberFormat="1" applyFont="1" applyFill="1" applyBorder="1"/>
    <xf numFmtId="4" fontId="0" fillId="0" borderId="51" xfId="0" applyNumberFormat="1" applyFont="1" applyFill="1" applyBorder="1"/>
    <xf numFmtId="4" fontId="0" fillId="0" borderId="61" xfId="0" applyNumberFormat="1" applyFont="1" applyFill="1" applyBorder="1" applyAlignment="1">
      <alignment horizontal="right"/>
    </xf>
    <xf numFmtId="0" fontId="0" fillId="0" borderId="51" xfId="0" applyFont="1" applyFill="1" applyBorder="1" applyAlignment="1">
      <alignment vertical="center"/>
    </xf>
    <xf numFmtId="0" fontId="0" fillId="0" borderId="38" xfId="0" applyFont="1" applyFill="1" applyBorder="1" applyAlignment="1">
      <alignment vertical="center"/>
    </xf>
    <xf numFmtId="0" fontId="0" fillId="0" borderId="9" xfId="0" applyFont="1" applyFill="1" applyBorder="1" applyAlignment="1">
      <alignment vertical="center"/>
    </xf>
    <xf numFmtId="0" fontId="56" fillId="0" borderId="9" xfId="0" applyFont="1" applyFill="1" applyBorder="1" applyAlignment="1" applyProtection="1">
      <alignment horizontal="right" wrapText="1"/>
    </xf>
    <xf numFmtId="0" fontId="56" fillId="0" borderId="38" xfId="0" applyFont="1" applyFill="1" applyBorder="1" applyAlignment="1" applyProtection="1">
      <alignment horizontal="right" wrapText="1"/>
    </xf>
    <xf numFmtId="0" fontId="56" fillId="0" borderId="51" xfId="0" applyFont="1" applyFill="1" applyBorder="1" applyAlignment="1" applyProtection="1">
      <alignment horizontal="right" wrapText="1"/>
    </xf>
    <xf numFmtId="4" fontId="0" fillId="0" borderId="51" xfId="0" applyNumberFormat="1" applyFont="1" applyFill="1" applyBorder="1" applyAlignment="1">
      <alignment horizontal="right"/>
    </xf>
    <xf numFmtId="4" fontId="56" fillId="0" borderId="9" xfId="0" applyNumberFormat="1" applyFont="1" applyFill="1" applyBorder="1" applyAlignment="1" applyProtection="1">
      <alignment horizontal="right" wrapText="1"/>
    </xf>
    <xf numFmtId="0" fontId="0" fillId="0" borderId="38" xfId="0" applyFill="1" applyBorder="1" applyAlignment="1">
      <alignment vertical="center"/>
    </xf>
    <xf numFmtId="0" fontId="56" fillId="0" borderId="28" xfId="0" applyFont="1" applyFill="1" applyBorder="1" applyAlignment="1" applyProtection="1">
      <alignment horizontal="center" vertical="center" wrapText="1"/>
    </xf>
    <xf numFmtId="0" fontId="0" fillId="0" borderId="61" xfId="0" applyFont="1" applyFill="1" applyBorder="1" applyAlignment="1">
      <alignment vertical="center"/>
    </xf>
    <xf numFmtId="4" fontId="0" fillId="0" borderId="61" xfId="0" applyNumberFormat="1" applyFont="1" applyFill="1" applyBorder="1"/>
    <xf numFmtId="0" fontId="56" fillId="3" borderId="20" xfId="0" applyFont="1" applyFill="1" applyBorder="1" applyAlignment="1" applyProtection="1">
      <alignment vertical="top" wrapText="1"/>
    </xf>
    <xf numFmtId="0" fontId="59" fillId="0" borderId="0" xfId="0" applyFont="1" applyFill="1" applyBorder="1" applyAlignment="1" applyProtection="1">
      <alignment vertical="top" wrapText="1"/>
    </xf>
    <xf numFmtId="0" fontId="59" fillId="0" borderId="0" xfId="0" applyFont="1" applyFill="1" applyBorder="1" applyAlignment="1" applyProtection="1">
      <alignment horizontal="right" wrapText="1"/>
    </xf>
    <xf numFmtId="0" fontId="60" fillId="0" borderId="0" xfId="0" applyFont="1" applyFill="1" applyBorder="1" applyAlignment="1" applyProtection="1">
      <alignment vertical="top" wrapText="1"/>
    </xf>
    <xf numFmtId="0" fontId="60" fillId="0" borderId="0" xfId="0" applyFont="1" applyFill="1" applyBorder="1" applyAlignment="1" applyProtection="1">
      <alignment horizontal="right" wrapText="1"/>
    </xf>
    <xf numFmtId="3" fontId="59" fillId="0" borderId="0" xfId="0" applyNumberFormat="1" applyFont="1" applyFill="1" applyBorder="1" applyAlignment="1" applyProtection="1">
      <alignment vertical="top" wrapText="1"/>
      <protection locked="0"/>
    </xf>
    <xf numFmtId="3" fontId="59"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vertical="top" wrapText="1"/>
      <protection locked="0"/>
    </xf>
    <xf numFmtId="0" fontId="59" fillId="0" borderId="0" xfId="0" applyFont="1" applyFill="1" applyBorder="1" applyAlignment="1" applyProtection="1">
      <alignment horizontal="right" wrapText="1"/>
      <protection locked="0"/>
    </xf>
    <xf numFmtId="0" fontId="59" fillId="0" borderId="0" xfId="0" applyFont="1" applyFill="1" applyBorder="1" applyAlignment="1" applyProtection="1"/>
    <xf numFmtId="0" fontId="59" fillId="0" borderId="0" xfId="0" applyFont="1" applyFill="1" applyBorder="1" applyAlignment="1" applyProtection="1">
      <alignment horizontal="right"/>
    </xf>
    <xf numFmtId="0" fontId="59" fillId="0" borderId="0" xfId="0" applyFont="1" applyFill="1" applyBorder="1" applyProtection="1"/>
    <xf numFmtId="0" fontId="0" fillId="0" borderId="14"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wrapText="1"/>
    </xf>
    <xf numFmtId="0" fontId="40" fillId="0" borderId="3"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15" fillId="0" borderId="1" xfId="0" applyFont="1" applyFill="1" applyBorder="1" applyAlignment="1">
      <alignment vertical="top" wrapText="1"/>
    </xf>
    <xf numFmtId="0" fontId="26" fillId="0" borderId="0" xfId="0" applyFont="1" applyAlignment="1">
      <alignment vertical="center" wrapText="1"/>
    </xf>
    <xf numFmtId="0" fontId="32" fillId="0" borderId="1" xfId="0" applyFont="1" applyFill="1" applyBorder="1" applyAlignment="1">
      <alignment vertical="center" wrapText="1"/>
    </xf>
    <xf numFmtId="0" fontId="15" fillId="0" borderId="1" xfId="0" applyFont="1" applyFill="1" applyBorder="1" applyAlignment="1">
      <alignment vertical="center" wrapText="1"/>
    </xf>
    <xf numFmtId="0" fontId="26" fillId="0" borderId="0" xfId="0" applyFont="1" applyAlignment="1">
      <alignment horizontal="left" vertical="center" wrapText="1"/>
    </xf>
    <xf numFmtId="0" fontId="32" fillId="0" borderId="1" xfId="0" applyFont="1" applyFill="1" applyBorder="1" applyAlignment="1">
      <alignment horizontal="left" vertical="center" wrapText="1"/>
    </xf>
    <xf numFmtId="0" fontId="0" fillId="0" borderId="0" xfId="0" applyFill="1" applyAlignment="1">
      <alignment vertical="top" wrapText="1"/>
    </xf>
    <xf numFmtId="0" fontId="2" fillId="3" borderId="21" xfId="0" applyFont="1" applyFill="1" applyBorder="1" applyAlignment="1" applyProtection="1">
      <alignment horizontal="center" vertical="center" wrapText="1"/>
    </xf>
    <xf numFmtId="15" fontId="1" fillId="2" borderId="3" xfId="0" applyNumberFormat="1" applyFont="1" applyFill="1" applyBorder="1" applyAlignment="1" applyProtection="1">
      <alignment horizontal="left" wrapText="1"/>
    </xf>
    <xf numFmtId="15" fontId="1" fillId="2" borderId="4" xfId="0" applyNumberFormat="1" applyFont="1" applyFill="1" applyBorder="1" applyAlignment="1" applyProtection="1">
      <alignment horizontal="left"/>
    </xf>
    <xf numFmtId="0" fontId="15" fillId="2" borderId="1" xfId="0" applyFont="1" applyFill="1" applyBorder="1" applyAlignment="1" applyProtection="1">
      <alignment horizontal="left" vertical="top" wrapText="1"/>
      <protection locked="0"/>
    </xf>
    <xf numFmtId="0" fontId="0" fillId="2" borderId="1" xfId="0" applyFill="1" applyBorder="1" applyAlignment="1">
      <alignment horizontal="center" vertical="center"/>
    </xf>
    <xf numFmtId="0" fontId="15" fillId="0" borderId="0" xfId="0" applyFont="1" applyAlignment="1">
      <alignment vertical="center" wrapText="1"/>
    </xf>
    <xf numFmtId="0" fontId="16" fillId="2" borderId="1" xfId="0" applyFont="1" applyFill="1" applyBorder="1" applyAlignment="1" applyProtection="1">
      <alignment horizontal="center"/>
    </xf>
    <xf numFmtId="0" fontId="62" fillId="0" borderId="0" xfId="0" applyFont="1"/>
    <xf numFmtId="0" fontId="62" fillId="0" borderId="38" xfId="0" applyFont="1" applyBorder="1"/>
    <xf numFmtId="0" fontId="62" fillId="0" borderId="38" xfId="0" applyFont="1" applyFill="1" applyBorder="1" applyAlignment="1">
      <alignment wrapText="1"/>
    </xf>
    <xf numFmtId="0" fontId="63" fillId="0" borderId="38" xfId="0" applyFont="1" applyBorder="1" applyAlignment="1">
      <alignment horizontal="center" wrapText="1"/>
    </xf>
    <xf numFmtId="0" fontId="62" fillId="0" borderId="38" xfId="0" applyFont="1" applyBorder="1" applyAlignment="1">
      <alignment horizontal="left" wrapText="1"/>
    </xf>
    <xf numFmtId="0" fontId="56" fillId="0" borderId="34" xfId="0" applyFont="1" applyFill="1" applyBorder="1" applyAlignment="1" applyProtection="1">
      <alignment horizontal="center" vertical="center" wrapText="1"/>
    </xf>
    <xf numFmtId="0" fontId="56" fillId="0" borderId="62" xfId="0" applyFont="1" applyFill="1" applyBorder="1" applyAlignment="1" applyProtection="1">
      <alignment horizontal="center" vertical="center" wrapText="1"/>
    </xf>
    <xf numFmtId="0" fontId="56" fillId="0" borderId="63" xfId="0" applyFont="1" applyFill="1" applyBorder="1" applyAlignment="1" applyProtection="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49" fontId="56" fillId="3" borderId="19" xfId="0" applyNumberFormat="1" applyFont="1" applyFill="1" applyBorder="1" applyAlignment="1">
      <alignment horizontal="left" vertical="top" wrapText="1"/>
    </xf>
    <xf numFmtId="0" fontId="15" fillId="3" borderId="52" xfId="0" applyFont="1" applyFill="1" applyBorder="1" applyAlignment="1" applyProtection="1">
      <alignment horizontal="center" vertical="top" wrapText="1"/>
    </xf>
    <xf numFmtId="0" fontId="58" fillId="3" borderId="0" xfId="0" applyFont="1" applyFill="1" applyBorder="1" applyAlignment="1" applyProtection="1">
      <alignment horizontal="left" vertical="top" wrapText="1"/>
    </xf>
    <xf numFmtId="0" fontId="50" fillId="3" borderId="0" xfId="0" applyFont="1" applyFill="1" applyBorder="1" applyAlignment="1" applyProtection="1">
      <alignment horizontal="left" vertical="center" wrapText="1"/>
    </xf>
    <xf numFmtId="0" fontId="55" fillId="2" borderId="39" xfId="0" applyFont="1" applyFill="1" applyBorder="1" applyAlignment="1" applyProtection="1">
      <alignment horizontal="center"/>
    </xf>
    <xf numFmtId="0" fontId="55" fillId="2" borderId="12" xfId="0" applyFont="1" applyFill="1" applyBorder="1" applyAlignment="1" applyProtection="1">
      <alignment horizontal="center"/>
    </xf>
    <xf numFmtId="0" fontId="55" fillId="2" borderId="27" xfId="0" applyFont="1" applyFill="1" applyBorder="1" applyAlignment="1" applyProtection="1">
      <alignment horizontal="center"/>
    </xf>
    <xf numFmtId="0" fontId="56" fillId="3" borderId="18" xfId="0" applyFont="1" applyFill="1" applyBorder="1" applyAlignment="1" applyProtection="1">
      <alignment horizontal="center" wrapText="1"/>
    </xf>
    <xf numFmtId="0" fontId="56" fillId="3" borderId="0" xfId="0" applyFont="1" applyFill="1" applyBorder="1" applyAlignment="1" applyProtection="1">
      <alignment horizontal="center" wrapText="1"/>
    </xf>
    <xf numFmtId="0" fontId="57" fillId="3" borderId="0" xfId="0" applyFont="1" applyFill="1" applyBorder="1" applyAlignment="1" applyProtection="1">
      <alignment horizontal="left"/>
    </xf>
    <xf numFmtId="0" fontId="58" fillId="3" borderId="0" xfId="0" applyFont="1" applyFill="1" applyBorder="1" applyAlignment="1" applyProtection="1">
      <alignment horizontal="left"/>
    </xf>
    <xf numFmtId="0" fontId="58" fillId="3" borderId="19" xfId="0" applyFont="1" applyFill="1" applyBorder="1" applyAlignment="1" applyProtection="1">
      <alignment horizontal="left"/>
    </xf>
    <xf numFmtId="0" fontId="56" fillId="0" borderId="1" xfId="0" applyFont="1" applyFill="1" applyBorder="1" applyProtection="1"/>
    <xf numFmtId="0" fontId="58" fillId="2" borderId="38" xfId="0" applyFont="1" applyFill="1" applyBorder="1" applyAlignment="1" applyProtection="1">
      <alignment horizontal="left" vertical="top" wrapText="1"/>
    </xf>
    <xf numFmtId="0" fontId="58" fillId="2" borderId="1" xfId="0" applyFont="1" applyFill="1" applyBorder="1" applyAlignment="1" applyProtection="1">
      <alignment vertical="top" wrapText="1"/>
    </xf>
    <xf numFmtId="0" fontId="58" fillId="2" borderId="70" xfId="0" applyFont="1" applyFill="1" applyBorder="1" applyAlignment="1" applyProtection="1">
      <alignment horizontal="center" vertical="center" wrapText="1"/>
    </xf>
    <xf numFmtId="0" fontId="58" fillId="2" borderId="61" xfId="0" applyFont="1" applyFill="1" applyBorder="1" applyAlignment="1" applyProtection="1">
      <alignment horizontal="center" vertical="center" wrapText="1"/>
    </xf>
    <xf numFmtId="0" fontId="58" fillId="2" borderId="61" xfId="0" applyFont="1" applyFill="1" applyBorder="1" applyAlignment="1" applyProtection="1">
      <alignment horizontal="right" wrapText="1"/>
    </xf>
    <xf numFmtId="0" fontId="58" fillId="2" borderId="14" xfId="0" applyFont="1" applyFill="1" applyBorder="1" applyAlignment="1" applyProtection="1">
      <alignment horizontal="center" vertical="center" wrapText="1"/>
    </xf>
    <xf numFmtId="0" fontId="58" fillId="3" borderId="0" xfId="0" applyFont="1" applyFill="1" applyBorder="1" applyAlignment="1" applyProtection="1">
      <alignment horizontal="center" vertical="center" wrapText="1"/>
    </xf>
    <xf numFmtId="0" fontId="0" fillId="2" borderId="21" xfId="0" applyFill="1" applyBorder="1"/>
    <xf numFmtId="0" fontId="58" fillId="3" borderId="39" xfId="0" applyFont="1" applyFill="1" applyBorder="1" applyAlignment="1" applyProtection="1">
      <alignment horizontal="left" vertical="top"/>
    </xf>
    <xf numFmtId="0" fontId="54" fillId="3" borderId="12" xfId="0" applyFont="1" applyFill="1" applyBorder="1" applyAlignment="1">
      <alignment horizontal="left" vertical="top"/>
    </xf>
    <xf numFmtId="0" fontId="54" fillId="3" borderId="27" xfId="0" applyFont="1" applyFill="1" applyBorder="1" applyAlignment="1">
      <alignment horizontal="left" vertical="top"/>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1" fillId="0" borderId="5" xfId="0" applyFont="1" applyFill="1" applyBorder="1" applyAlignment="1" applyProtection="1">
      <alignment vertical="top" wrapText="1"/>
    </xf>
    <xf numFmtId="164" fontId="1" fillId="0" borderId="6" xfId="2" applyNumberFormat="1" applyFont="1" applyFill="1" applyBorder="1" applyAlignment="1" applyProtection="1">
      <alignment vertical="top" wrapText="1"/>
    </xf>
    <xf numFmtId="0" fontId="1" fillId="0" borderId="56" xfId="0" applyFont="1" applyFill="1" applyBorder="1" applyAlignment="1" applyProtection="1">
      <alignment vertical="top" wrapText="1"/>
    </xf>
    <xf numFmtId="164" fontId="1" fillId="0" borderId="57" xfId="2" applyNumberFormat="1" applyFont="1" applyFill="1" applyBorder="1" applyAlignment="1" applyProtection="1">
      <alignment vertical="top" wrapText="1"/>
    </xf>
    <xf numFmtId="0" fontId="2" fillId="0" borderId="28" xfId="0" applyFont="1" applyFill="1" applyBorder="1" applyAlignment="1" applyProtection="1">
      <alignment horizontal="right" vertical="center" wrapText="1"/>
    </xf>
    <xf numFmtId="165" fontId="2" fillId="0" borderId="14" xfId="0" applyNumberFormat="1" applyFont="1" applyFill="1" applyBorder="1" applyAlignment="1" applyProtection="1">
      <alignment vertical="top" wrapText="1"/>
    </xf>
    <xf numFmtId="0" fontId="50" fillId="3" borderId="0" xfId="0" applyFont="1" applyFill="1" applyBorder="1" applyAlignment="1" applyProtection="1">
      <alignment horizontal="left" vertical="center"/>
    </xf>
    <xf numFmtId="0" fontId="50" fillId="3" borderId="0" xfId="0" applyFont="1" applyFill="1" applyBorder="1" applyAlignment="1" applyProtection="1">
      <alignment horizontal="right"/>
    </xf>
    <xf numFmtId="0" fontId="16" fillId="3" borderId="52" xfId="0" applyFont="1" applyFill="1" applyBorder="1" applyAlignment="1" applyProtection="1">
      <alignment horizontal="left" vertical="top"/>
    </xf>
    <xf numFmtId="0" fontId="64" fillId="3" borderId="0" xfId="0" applyFont="1" applyFill="1" applyBorder="1" applyAlignment="1" applyProtection="1">
      <alignment horizontal="left" vertical="center"/>
    </xf>
    <xf numFmtId="0" fontId="1" fillId="2" borderId="39" xfId="0" applyFont="1" applyFill="1" applyBorder="1" applyAlignment="1" applyProtection="1">
      <alignment horizontal="left" vertical="center" wrapText="1"/>
    </xf>
    <xf numFmtId="0" fontId="65" fillId="2" borderId="39" xfId="0" applyFont="1" applyFill="1" applyBorder="1" applyAlignment="1" applyProtection="1">
      <alignment horizontal="left" vertical="center" wrapText="1"/>
    </xf>
    <xf numFmtId="0" fontId="1" fillId="2" borderId="39"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1" fillId="2" borderId="27" xfId="0" applyFont="1" applyFill="1" applyBorder="1" applyAlignment="1" applyProtection="1">
      <alignment horizontal="center" vertical="center" wrapText="1"/>
    </xf>
    <xf numFmtId="0" fontId="56" fillId="0" borderId="34" xfId="0" quotePrefix="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9" fontId="15" fillId="2" borderId="10" xfId="0" applyNumberFormat="1" applyFont="1" applyFill="1" applyBorder="1" applyAlignment="1" applyProtection="1">
      <alignment horizontal="left" vertical="top" wrapText="1"/>
    </xf>
    <xf numFmtId="9" fontId="15" fillId="2" borderId="3" xfId="0" applyNumberFormat="1" applyFont="1" applyFill="1" applyBorder="1" applyAlignment="1" applyProtection="1">
      <alignment horizontal="left" vertical="top" wrapText="1"/>
    </xf>
    <xf numFmtId="9" fontId="15" fillId="2" borderId="4" xfId="0" applyNumberFormat="1" applyFont="1" applyFill="1" applyBorder="1" applyAlignment="1" applyProtection="1">
      <alignment horizontal="left" vertical="top" wrapText="1"/>
    </xf>
    <xf numFmtId="0" fontId="1" fillId="2" borderId="27" xfId="0" applyFont="1" applyFill="1" applyBorder="1" applyAlignment="1" applyProtection="1">
      <alignment horizontal="left"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vertical="center" wrapText="1"/>
    </xf>
    <xf numFmtId="0" fontId="66" fillId="0" borderId="0" xfId="0" applyFont="1" applyAlignment="1">
      <alignment vertical="center"/>
    </xf>
    <xf numFmtId="0" fontId="62" fillId="2" borderId="38" xfId="0" applyFont="1" applyFill="1" applyBorder="1" applyAlignment="1">
      <alignment wrapText="1"/>
    </xf>
    <xf numFmtId="0" fontId="62" fillId="0" borderId="38" xfId="0" applyFont="1" applyFill="1" applyBorder="1" applyAlignment="1">
      <alignment vertical="top" wrapText="1"/>
    </xf>
    <xf numFmtId="0" fontId="62" fillId="0" borderId="38" xfId="0" applyFont="1" applyBorder="1" applyAlignment="1">
      <alignment vertical="top" wrapText="1"/>
    </xf>
    <xf numFmtId="0" fontId="3" fillId="13" borderId="38" xfId="0" applyFont="1" applyFill="1" applyBorder="1" applyAlignment="1">
      <alignment vertical="top" wrapText="1"/>
    </xf>
    <xf numFmtId="0" fontId="62" fillId="2" borderId="38" xfId="0" applyFont="1" applyFill="1" applyBorder="1" applyAlignment="1">
      <alignment vertical="top" wrapText="1"/>
    </xf>
    <xf numFmtId="0" fontId="62" fillId="13" borderId="38" xfId="0" applyFont="1" applyFill="1" applyBorder="1" applyAlignment="1">
      <alignment vertical="top" wrapText="1"/>
    </xf>
    <xf numFmtId="0" fontId="0" fillId="0" borderId="0" xfId="0" applyAlignment="1">
      <alignment vertical="center"/>
    </xf>
    <xf numFmtId="0" fontId="62" fillId="13" borderId="38" xfId="0" applyFont="1" applyFill="1" applyBorder="1" applyAlignment="1">
      <alignment horizontal="left" vertical="top" wrapText="1"/>
    </xf>
    <xf numFmtId="14" fontId="56" fillId="13" borderId="38" xfId="0" applyNumberFormat="1" applyFont="1" applyFill="1" applyBorder="1" applyAlignment="1" applyProtection="1">
      <alignment horizontal="right" wrapText="1"/>
    </xf>
    <xf numFmtId="0" fontId="0" fillId="0" borderId="0" xfId="0" applyAlignment="1">
      <alignment vertical="top"/>
    </xf>
    <xf numFmtId="10" fontId="40" fillId="0" borderId="2" xfId="0" applyNumberFormat="1" applyFont="1" applyFill="1" applyBorder="1" applyAlignment="1" applyProtection="1">
      <alignment horizontal="center" vertical="center" wrapText="1"/>
    </xf>
    <xf numFmtId="9" fontId="40" fillId="0" borderId="3" xfId="0" applyNumberFormat="1" applyFont="1" applyFill="1" applyBorder="1" applyAlignment="1" applyProtection="1">
      <alignment horizontal="center" vertical="center" wrapText="1"/>
    </xf>
    <xf numFmtId="10" fontId="40" fillId="0" borderId="4" xfId="0" applyNumberFormat="1" applyFont="1" applyFill="1" applyBorder="1" applyAlignment="1" applyProtection="1">
      <alignment horizontal="center" vertical="center" wrapText="1"/>
    </xf>
    <xf numFmtId="9" fontId="40" fillId="0" borderId="4"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 fillId="0" borderId="47" xfId="0" applyFont="1" applyFill="1" applyBorder="1" applyAlignment="1" applyProtection="1">
      <alignment vertical="top" wrapText="1"/>
    </xf>
    <xf numFmtId="164" fontId="1" fillId="0" borderId="33" xfId="2" applyNumberFormat="1" applyFont="1" applyFill="1" applyBorder="1" applyAlignment="1" applyProtection="1">
      <alignment vertical="top" wrapText="1"/>
    </xf>
    <xf numFmtId="164" fontId="2" fillId="0" borderId="0" xfId="0" applyNumberFormat="1" applyFont="1" applyFill="1" applyBorder="1" applyAlignment="1" applyProtection="1">
      <alignment vertical="top" wrapText="1"/>
    </xf>
    <xf numFmtId="4" fontId="2" fillId="0" borderId="0" xfId="0" applyNumberFormat="1" applyFont="1" applyFill="1" applyBorder="1" applyAlignment="1" applyProtection="1">
      <alignment vertical="top" wrapText="1"/>
    </xf>
    <xf numFmtId="164" fontId="1" fillId="2" borderId="38" xfId="2" applyNumberFormat="1" applyFont="1" applyFill="1" applyBorder="1" applyAlignment="1" applyProtection="1">
      <alignment vertical="top" wrapText="1"/>
    </xf>
    <xf numFmtId="164" fontId="26" fillId="0" borderId="0" xfId="0" applyNumberFormat="1" applyFont="1"/>
    <xf numFmtId="0" fontId="2" fillId="3" borderId="34" xfId="0" applyFont="1" applyFill="1" applyBorder="1" applyAlignment="1" applyProtection="1">
      <alignment vertical="top" wrapText="1"/>
    </xf>
    <xf numFmtId="164" fontId="2" fillId="3" borderId="71" xfId="2" applyNumberFormat="1" applyFont="1" applyFill="1" applyBorder="1" applyAlignment="1" applyProtection="1">
      <alignment vertical="top" wrapText="1"/>
    </xf>
    <xf numFmtId="17" fontId="1" fillId="3" borderId="11" xfId="0" applyNumberFormat="1" applyFont="1" applyFill="1" applyBorder="1" applyAlignment="1" applyProtection="1">
      <alignment vertical="top" wrapText="1"/>
    </xf>
    <xf numFmtId="0" fontId="2" fillId="2" borderId="63" xfId="0" applyFont="1" applyFill="1" applyBorder="1" applyAlignment="1" applyProtection="1">
      <alignment horizontal="right" vertical="center" wrapText="1"/>
    </xf>
    <xf numFmtId="164" fontId="2" fillId="2" borderId="72" xfId="2" applyNumberFormat="1" applyFont="1" applyFill="1" applyBorder="1" applyAlignment="1" applyProtection="1">
      <alignment vertical="top" wrapText="1"/>
    </xf>
    <xf numFmtId="0" fontId="1" fillId="2" borderId="24" xfId="0" applyFont="1" applyFill="1" applyBorder="1" applyAlignment="1" applyProtection="1">
      <alignment vertical="top" wrapText="1"/>
    </xf>
    <xf numFmtId="0" fontId="1" fillId="2" borderId="38" xfId="0" applyFont="1" applyFill="1" applyBorder="1" applyAlignment="1" applyProtection="1">
      <alignment vertical="top" wrapText="1"/>
    </xf>
    <xf numFmtId="17" fontId="1" fillId="2" borderId="38" xfId="0" applyNumberFormat="1" applyFont="1" applyFill="1" applyBorder="1" applyAlignment="1" applyProtection="1">
      <alignment vertical="top" wrapText="1"/>
    </xf>
    <xf numFmtId="4" fontId="32" fillId="0" borderId="19" xfId="0" applyNumberFormat="1" applyFont="1" applyBorder="1" applyAlignment="1">
      <alignment vertical="center" wrapText="1"/>
    </xf>
    <xf numFmtId="4" fontId="34" fillId="0" borderId="1" xfId="0" applyNumberFormat="1" applyFont="1" applyBorder="1" applyAlignment="1">
      <alignment vertical="center" wrapText="1"/>
    </xf>
    <xf numFmtId="0" fontId="2" fillId="0" borderId="1" xfId="0" applyFont="1" applyFill="1" applyBorder="1" applyAlignment="1" applyProtection="1">
      <alignment vertical="top" wrapText="1"/>
    </xf>
    <xf numFmtId="164" fontId="2" fillId="0" borderId="1" xfId="2" applyNumberFormat="1" applyFont="1" applyFill="1" applyBorder="1" applyAlignment="1" applyProtection="1">
      <alignment vertical="top" wrapText="1"/>
    </xf>
    <xf numFmtId="0" fontId="2" fillId="0" borderId="28" xfId="0" applyFont="1" applyFill="1" applyBorder="1" applyAlignment="1" applyProtection="1">
      <alignment vertical="top" wrapText="1"/>
    </xf>
    <xf numFmtId="164" fontId="2" fillId="0" borderId="14" xfId="2" applyNumberFormat="1" applyFont="1" applyFill="1" applyBorder="1" applyAlignment="1" applyProtection="1">
      <alignment vertical="top" wrapText="1"/>
    </xf>
    <xf numFmtId="0" fontId="2" fillId="0" borderId="39" xfId="0" applyFont="1" applyFill="1" applyBorder="1" applyAlignment="1" applyProtection="1">
      <alignment vertical="top" wrapText="1"/>
    </xf>
    <xf numFmtId="4" fontId="67" fillId="0" borderId="14" xfId="0" applyNumberFormat="1" applyFont="1" applyBorder="1"/>
    <xf numFmtId="0" fontId="2" fillId="3" borderId="18" xfId="0" applyFont="1" applyFill="1" applyBorder="1" applyAlignment="1" applyProtection="1">
      <alignment horizontal="right" wrapText="1"/>
    </xf>
    <xf numFmtId="0" fontId="2" fillId="3" borderId="19"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8" xfId="0" applyFont="1" applyFill="1" applyBorder="1" applyAlignment="1" applyProtection="1">
      <alignment horizontal="right" vertical="top" wrapText="1"/>
    </xf>
    <xf numFmtId="0" fontId="2" fillId="3" borderId="19" xfId="0" applyFont="1" applyFill="1" applyBorder="1" applyAlignment="1" applyProtection="1">
      <alignment horizontal="right" vertical="top" wrapText="1"/>
    </xf>
    <xf numFmtId="0" fontId="16"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center" vertical="top" wrapText="1"/>
      <protection locked="0"/>
    </xf>
    <xf numFmtId="0" fontId="15" fillId="0" borderId="27" xfId="0" applyFont="1" applyFill="1" applyBorder="1" applyAlignment="1" applyProtection="1">
      <alignment horizontal="center" vertical="top" wrapText="1"/>
      <protection locked="0"/>
    </xf>
    <xf numFmtId="0" fontId="14" fillId="2" borderId="39"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27" xfId="0" applyFont="1" applyFill="1" applyBorder="1" applyAlignment="1" applyProtection="1">
      <alignment horizontal="center"/>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 fillId="0" borderId="39" xfId="0" applyNumberFormat="1" applyFont="1" applyFill="1" applyBorder="1" applyAlignment="1" applyProtection="1">
      <alignment horizontal="center" vertical="top" wrapText="1"/>
      <protection locked="0"/>
    </xf>
    <xf numFmtId="3" fontId="1" fillId="0" borderId="27" xfId="0" applyNumberFormat="1" applyFont="1" applyFill="1" applyBorder="1" applyAlignment="1" applyProtection="1">
      <alignment horizontal="center" vertical="top" wrapText="1"/>
      <protection locked="0"/>
    </xf>
    <xf numFmtId="9" fontId="2" fillId="2" borderId="39" xfId="0" applyNumberFormat="1" applyFont="1" applyFill="1" applyBorder="1" applyAlignment="1" applyProtection="1">
      <alignment horizontal="center" vertical="top" wrapText="1"/>
    </xf>
    <xf numFmtId="0" fontId="2" fillId="2" borderId="27"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0" fontId="1" fillId="2" borderId="39"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left" vertical="top" wrapText="1"/>
    </xf>
    <xf numFmtId="0" fontId="15" fillId="2" borderId="12" xfId="0" applyFont="1" applyFill="1" applyBorder="1" applyAlignment="1" applyProtection="1">
      <alignment horizontal="left" vertical="top" wrapText="1"/>
    </xf>
    <xf numFmtId="0" fontId="15" fillId="2" borderId="27"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61" fillId="2" borderId="6" xfId="0" applyFont="1" applyFill="1" applyBorder="1" applyAlignment="1" applyProtection="1">
      <alignment horizontal="left" vertical="top" wrapText="1"/>
    </xf>
    <xf numFmtId="0" fontId="15" fillId="2" borderId="44"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3" borderId="18"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3" borderId="0" xfId="0" applyFont="1" applyFill="1" applyBorder="1" applyAlignment="1" applyProtection="1">
      <alignment horizontal="left" vertical="top" wrapText="1"/>
    </xf>
    <xf numFmtId="0" fontId="16" fillId="2" borderId="28"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35" fillId="3" borderId="0" xfId="0" applyFont="1" applyFill="1" applyAlignment="1">
      <alignment horizontal="left" wrapText="1"/>
    </xf>
    <xf numFmtId="0" fontId="35" fillId="3" borderId="0" xfId="0" applyFont="1" applyFill="1" applyAlignment="1">
      <alignment horizontal="left"/>
    </xf>
    <xf numFmtId="0" fontId="36" fillId="3" borderId="0" xfId="0" applyFont="1" applyFill="1" applyAlignment="1">
      <alignment horizontal="left"/>
    </xf>
    <xf numFmtId="0" fontId="1" fillId="2" borderId="39"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2" fillId="3" borderId="21"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1" fillId="3" borderId="16"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1" fillId="2" borderId="15"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25" fillId="2" borderId="39" xfId="1" applyFill="1" applyBorder="1" applyAlignment="1" applyProtection="1">
      <alignment horizontal="left"/>
      <protection locked="0"/>
    </xf>
    <xf numFmtId="0" fontId="4" fillId="3" borderId="0" xfId="0" applyFont="1" applyFill="1" applyBorder="1" applyAlignment="1" applyProtection="1">
      <alignment horizontal="left"/>
    </xf>
    <xf numFmtId="0" fontId="40" fillId="2" borderId="39" xfId="0" applyFont="1" applyFill="1" applyBorder="1" applyAlignment="1" applyProtection="1">
      <alignment horizontal="left" vertical="center" wrapText="1"/>
    </xf>
    <xf numFmtId="0" fontId="40" fillId="2" borderId="27" xfId="0" applyFont="1" applyFill="1" applyBorder="1" applyAlignment="1" applyProtection="1">
      <alignment horizontal="left" vertical="center" wrapText="1"/>
    </xf>
    <xf numFmtId="0" fontId="40" fillId="2" borderId="44" xfId="0" applyFont="1" applyFill="1" applyBorder="1" applyAlignment="1" applyProtection="1">
      <alignment horizontal="left" vertical="center" wrapText="1"/>
    </xf>
    <xf numFmtId="0" fontId="40" fillId="2" borderId="46" xfId="0" applyFont="1" applyFill="1" applyBorder="1" applyAlignment="1" applyProtection="1">
      <alignment horizontal="left" vertical="center" wrapText="1"/>
    </xf>
    <xf numFmtId="0" fontId="40" fillId="2" borderId="41" xfId="0" applyFont="1" applyFill="1" applyBorder="1" applyAlignment="1" applyProtection="1">
      <alignment horizontal="left" vertical="center" wrapText="1"/>
    </xf>
    <xf numFmtId="0" fontId="40" fillId="2" borderId="43" xfId="0" applyFont="1" applyFill="1" applyBorder="1" applyAlignment="1" applyProtection="1">
      <alignment horizontal="left" vertical="center" wrapText="1"/>
    </xf>
    <xf numFmtId="0" fontId="40" fillId="0" borderId="44" xfId="0" applyFont="1" applyFill="1" applyBorder="1" applyAlignment="1" applyProtection="1">
      <alignment horizontal="left" vertical="center" wrapText="1"/>
    </xf>
    <xf numFmtId="0" fontId="40" fillId="0" borderId="46" xfId="0" applyFont="1" applyFill="1" applyBorder="1" applyAlignment="1" applyProtection="1">
      <alignment horizontal="left" vertical="center" wrapText="1"/>
    </xf>
    <xf numFmtId="0" fontId="0" fillId="0" borderId="12" xfId="0" applyBorder="1"/>
    <xf numFmtId="0" fontId="0" fillId="0" borderId="27" xfId="0" applyBorder="1"/>
    <xf numFmtId="0" fontId="36" fillId="3" borderId="16" xfId="0" applyFont="1" applyFill="1" applyBorder="1" applyAlignment="1">
      <alignment horizontal="center"/>
    </xf>
    <xf numFmtId="0" fontId="11" fillId="3" borderId="0" xfId="0" applyFont="1" applyFill="1" applyBorder="1" applyAlignment="1" applyProtection="1">
      <alignment horizontal="center" wrapText="1"/>
    </xf>
    <xf numFmtId="0" fontId="2" fillId="2" borderId="28"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0" fillId="0" borderId="21" xfId="0" applyBorder="1" applyAlignment="1"/>
    <xf numFmtId="0" fontId="2" fillId="2" borderId="4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40" fillId="2" borderId="54" xfId="0" applyFont="1" applyFill="1" applyBorder="1" applyAlignment="1" applyProtection="1">
      <alignment horizontal="left" vertical="center" wrapText="1"/>
    </xf>
    <xf numFmtId="0" fontId="40" fillId="2" borderId="55" xfId="0" applyFont="1" applyFill="1" applyBorder="1" applyAlignment="1" applyProtection="1">
      <alignment horizontal="left" vertical="center" wrapText="1"/>
    </xf>
    <xf numFmtId="0" fontId="40" fillId="2" borderId="20" xfId="0" applyFont="1" applyFill="1" applyBorder="1" applyAlignment="1" applyProtection="1">
      <alignment horizontal="left" vertical="center" wrapText="1"/>
    </xf>
    <xf numFmtId="0" fontId="40" fillId="2" borderId="22" xfId="0" applyFont="1" applyFill="1" applyBorder="1" applyAlignment="1" applyProtection="1">
      <alignment horizontal="left" vertical="center" wrapText="1"/>
    </xf>
    <xf numFmtId="0" fontId="2" fillId="3" borderId="11" xfId="0" applyFont="1" applyFill="1" applyBorder="1" applyAlignment="1" applyProtection="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46" xfId="0" applyBorder="1" applyAlignment="1">
      <alignment horizontal="left" vertical="center" wrapText="1"/>
    </xf>
    <xf numFmtId="0" fontId="40" fillId="2" borderId="47" xfId="0" applyFont="1" applyFill="1" applyBorder="1" applyAlignment="1" applyProtection="1">
      <alignment horizontal="left" vertical="center" wrapText="1"/>
    </xf>
    <xf numFmtId="0" fontId="0" fillId="0" borderId="49" xfId="0" applyBorder="1" applyAlignment="1">
      <alignment horizontal="left" vertical="center" wrapText="1"/>
    </xf>
    <xf numFmtId="0" fontId="40" fillId="0" borderId="47" xfId="0" applyFont="1" applyFill="1" applyBorder="1" applyAlignment="1" applyProtection="1">
      <alignment horizontal="left" vertical="center" wrapText="1"/>
    </xf>
    <xf numFmtId="0" fontId="0" fillId="0" borderId="49" xfId="0" applyFill="1" applyBorder="1" applyAlignment="1">
      <alignment horizontal="left" vertical="center" wrapText="1"/>
    </xf>
    <xf numFmtId="0" fontId="40" fillId="0" borderId="41" xfId="0" applyFont="1" applyFill="1" applyBorder="1" applyAlignment="1" applyProtection="1">
      <alignment horizontal="left" vertical="center" wrapText="1"/>
    </xf>
    <xf numFmtId="0" fontId="40" fillId="0" borderId="43" xfId="0" applyFont="1" applyFill="1" applyBorder="1" applyAlignment="1" applyProtection="1">
      <alignment horizontal="left" vertical="center" wrapText="1"/>
    </xf>
    <xf numFmtId="0" fontId="0" fillId="0" borderId="43" xfId="0" applyBorder="1" applyAlignment="1">
      <alignment horizontal="left" vertical="center" wrapText="1"/>
    </xf>
    <xf numFmtId="0" fontId="2" fillId="3" borderId="24" xfId="0" applyFont="1" applyFill="1" applyBorder="1" applyAlignment="1" applyProtection="1">
      <alignment vertical="center" wrapText="1"/>
    </xf>
    <xf numFmtId="0" fontId="40" fillId="2" borderId="11" xfId="0" applyFont="1" applyFill="1" applyBorder="1" applyAlignment="1" applyProtection="1">
      <alignment horizontal="center" vertical="center" wrapText="1"/>
    </xf>
    <xf numFmtId="0" fontId="0" fillId="0" borderId="23" xfId="0" applyBorder="1" applyAlignment="1">
      <alignment horizontal="center" vertical="center" wrapText="1"/>
    </xf>
    <xf numFmtId="0" fontId="40" fillId="2" borderId="15" xfId="0" applyFont="1" applyFill="1" applyBorder="1" applyAlignment="1" applyProtection="1">
      <alignment horizontal="left" vertical="center" wrapText="1"/>
    </xf>
    <xf numFmtId="0" fontId="40" fillId="2" borderId="17" xfId="0"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7" fillId="4" borderId="1" xfId="0" applyFont="1" applyFill="1" applyBorder="1" applyAlignment="1">
      <alignment horizontal="center"/>
    </xf>
    <xf numFmtId="0" fontId="30" fillId="0" borderId="39" xfId="0" applyFont="1" applyFill="1" applyBorder="1" applyAlignment="1">
      <alignment horizontal="center"/>
    </xf>
    <xf numFmtId="0" fontId="30" fillId="0" borderId="53" xfId="0" applyFont="1" applyFill="1" applyBorder="1" applyAlignment="1">
      <alignment horizontal="center"/>
    </xf>
    <xf numFmtId="0" fontId="33" fillId="3" borderId="21" xfId="0" applyFont="1" applyFill="1" applyBorder="1"/>
    <xf numFmtId="0" fontId="46" fillId="11" borderId="26" xfId="0" applyFont="1" applyFill="1" applyBorder="1" applyAlignment="1" applyProtection="1">
      <alignment horizontal="center" vertical="center" wrapText="1"/>
    </xf>
    <xf numFmtId="0" fontId="46" fillId="11" borderId="65" xfId="0" applyFont="1" applyFill="1" applyBorder="1" applyAlignment="1" applyProtection="1">
      <alignment horizontal="center" vertical="center" wrapText="1"/>
    </xf>
    <xf numFmtId="0" fontId="51" fillId="8" borderId="26" xfId="5" applyFont="1" applyBorder="1" applyAlignment="1" applyProtection="1">
      <alignment horizontal="center" vertical="center"/>
      <protection locked="0"/>
    </xf>
    <xf numFmtId="0" fontId="51" fillId="8" borderId="65" xfId="5" applyFont="1" applyBorder="1" applyAlignment="1" applyProtection="1">
      <alignment horizontal="center" vertical="center"/>
      <protection locked="0"/>
    </xf>
    <xf numFmtId="0" fontId="51" fillId="12" borderId="26" xfId="5" applyFont="1" applyFill="1" applyBorder="1" applyAlignment="1" applyProtection="1">
      <alignment horizontal="center" vertical="center"/>
      <protection locked="0"/>
    </xf>
    <xf numFmtId="0" fontId="51" fillId="12" borderId="65" xfId="5" applyFont="1" applyFill="1" applyBorder="1" applyAlignment="1" applyProtection="1">
      <alignment horizontal="center" vertical="center"/>
      <protection locked="0"/>
    </xf>
    <xf numFmtId="0" fontId="43" fillId="8" borderId="26" xfId="5" applyBorder="1" applyAlignment="1" applyProtection="1">
      <alignment horizontal="left" vertical="center" wrapText="1"/>
      <protection locked="0"/>
    </xf>
    <xf numFmtId="0" fontId="43" fillId="8" borderId="48" xfId="5" applyBorder="1" applyAlignment="1" applyProtection="1">
      <alignment horizontal="left" vertical="center" wrapText="1"/>
      <protection locked="0"/>
    </xf>
    <xf numFmtId="0" fontId="43" fillId="8" borderId="49" xfId="5" applyBorder="1" applyAlignment="1" applyProtection="1">
      <alignment horizontal="left" vertical="center" wrapText="1"/>
      <protection locked="0"/>
    </xf>
    <xf numFmtId="0" fontId="43" fillId="12" borderId="26" xfId="5" applyFill="1" applyBorder="1" applyAlignment="1" applyProtection="1">
      <alignment horizontal="left" vertical="center" wrapText="1"/>
      <protection locked="0"/>
    </xf>
    <xf numFmtId="0" fontId="43" fillId="12" borderId="48" xfId="5" applyFill="1" applyBorder="1" applyAlignment="1" applyProtection="1">
      <alignment horizontal="left" vertical="center" wrapText="1"/>
      <protection locked="0"/>
    </xf>
    <xf numFmtId="0" fontId="43" fillId="12" borderId="49" xfId="5" applyFill="1" applyBorder="1" applyAlignment="1" applyProtection="1">
      <alignment horizontal="left" vertical="center" wrapText="1"/>
      <protection locked="0"/>
    </xf>
    <xf numFmtId="0" fontId="0" fillId="0" borderId="36" xfId="0"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58" xfId="0" applyBorder="1" applyAlignment="1" applyProtection="1">
      <alignment horizontal="left" vertical="center" wrapText="1"/>
    </xf>
    <xf numFmtId="0" fontId="0" fillId="9" borderId="39"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36" xfId="0" applyFill="1" applyBorder="1" applyAlignment="1" applyProtection="1">
      <alignment horizontal="left" vertical="center" wrapText="1"/>
    </xf>
    <xf numFmtId="0" fontId="0" fillId="9" borderId="58" xfId="0" applyFill="1" applyBorder="1" applyAlignment="1" applyProtection="1">
      <alignment horizontal="left" vertical="center" wrapText="1"/>
    </xf>
    <xf numFmtId="0" fontId="46" fillId="11" borderId="37" xfId="0" applyFont="1" applyFill="1" applyBorder="1" applyAlignment="1" applyProtection="1">
      <alignment horizontal="center" vertical="center"/>
    </xf>
    <xf numFmtId="0" fontId="46" fillId="11" borderId="45" xfId="0" applyFont="1" applyFill="1" applyBorder="1" applyAlignment="1" applyProtection="1">
      <alignment horizontal="center" vertical="center"/>
    </xf>
    <xf numFmtId="0" fontId="46" fillId="11" borderId="46" xfId="0" applyFont="1" applyFill="1" applyBorder="1" applyAlignment="1" applyProtection="1">
      <alignment horizontal="center" vertical="center"/>
    </xf>
    <xf numFmtId="0" fontId="0" fillId="9" borderId="36" xfId="0" applyFill="1" applyBorder="1" applyAlignment="1" applyProtection="1">
      <alignment horizontal="center" vertical="center" wrapText="1"/>
    </xf>
    <xf numFmtId="0" fontId="0" fillId="9" borderId="64" xfId="0" applyFill="1" applyBorder="1" applyAlignment="1" applyProtection="1">
      <alignment horizontal="center" vertical="center" wrapText="1"/>
    </xf>
    <xf numFmtId="0" fontId="0" fillId="9" borderId="58" xfId="0" applyFill="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6" xfId="0" applyBorder="1" applyAlignment="1" applyProtection="1">
      <alignment horizontal="left" vertical="center" wrapText="1"/>
    </xf>
    <xf numFmtId="0" fontId="0" fillId="0" borderId="69" xfId="0" applyBorder="1" applyAlignment="1" applyProtection="1">
      <alignment horizontal="left" vertical="center" wrapText="1"/>
    </xf>
    <xf numFmtId="0" fontId="43" fillId="8" borderId="26" xfId="5" applyBorder="1" applyAlignment="1" applyProtection="1">
      <alignment horizontal="center" vertical="center" wrapText="1"/>
      <protection locked="0"/>
    </xf>
    <xf numFmtId="0" fontId="43" fillId="8" borderId="49" xfId="5" applyBorder="1" applyAlignment="1" applyProtection="1">
      <alignment horizontal="center" vertical="center" wrapText="1"/>
      <protection locked="0"/>
    </xf>
    <xf numFmtId="10" fontId="43" fillId="12" borderId="26" xfId="5" applyNumberFormat="1" applyFill="1" applyBorder="1" applyAlignment="1" applyProtection="1">
      <alignment horizontal="center" vertical="center"/>
      <protection locked="0"/>
    </xf>
    <xf numFmtId="10" fontId="43" fillId="12" borderId="65" xfId="5" applyNumberFormat="1" applyFill="1" applyBorder="1" applyAlignment="1" applyProtection="1">
      <alignment horizontal="center" vertical="center"/>
      <protection locked="0"/>
    </xf>
    <xf numFmtId="0" fontId="43" fillId="12" borderId="36" xfId="5" applyFill="1" applyBorder="1" applyAlignment="1" applyProtection="1">
      <alignment horizontal="center" vertical="center"/>
      <protection locked="0"/>
    </xf>
    <xf numFmtId="0" fontId="43" fillId="12" borderId="58" xfId="5" applyFill="1" applyBorder="1" applyAlignment="1" applyProtection="1">
      <alignment horizontal="center" vertical="center"/>
      <protection locked="0"/>
    </xf>
    <xf numFmtId="0" fontId="43" fillId="12" borderId="33" xfId="5" applyFill="1" applyBorder="1" applyAlignment="1" applyProtection="1">
      <alignment horizontal="center" vertical="center"/>
      <protection locked="0"/>
    </xf>
    <xf numFmtId="0" fontId="43" fillId="12" borderId="57" xfId="5" applyFill="1" applyBorder="1" applyAlignment="1" applyProtection="1">
      <alignment horizontal="center" vertical="center"/>
      <protection locked="0"/>
    </xf>
    <xf numFmtId="0" fontId="0" fillId="9" borderId="70" xfId="0" applyFill="1" applyBorder="1" applyAlignment="1" applyProtection="1">
      <alignment horizontal="center" vertical="center"/>
    </xf>
    <xf numFmtId="0" fontId="0" fillId="9" borderId="61" xfId="0" applyFill="1" applyBorder="1" applyAlignment="1" applyProtection="1">
      <alignment horizontal="center" vertical="center"/>
    </xf>
    <xf numFmtId="0" fontId="0" fillId="9" borderId="14" xfId="0" applyFill="1" applyBorder="1" applyAlignment="1" applyProtection="1">
      <alignment horizontal="center" vertical="center"/>
    </xf>
    <xf numFmtId="0" fontId="43" fillId="8" borderId="36" xfId="5" applyBorder="1" applyAlignment="1" applyProtection="1">
      <alignment horizontal="center" vertical="center"/>
      <protection locked="0"/>
    </xf>
    <xf numFmtId="0" fontId="43" fillId="8" borderId="58" xfId="5" applyBorder="1" applyAlignment="1" applyProtection="1">
      <alignment horizontal="center" vertical="center"/>
      <protection locked="0"/>
    </xf>
    <xf numFmtId="0" fontId="43" fillId="10" borderId="36" xfId="5" applyFill="1" applyBorder="1" applyAlignment="1" applyProtection="1">
      <alignment horizontal="center" vertical="center"/>
      <protection locked="0"/>
    </xf>
    <xf numFmtId="0" fontId="43" fillId="10" borderId="58" xfId="5" applyFill="1" applyBorder="1" applyAlignment="1" applyProtection="1">
      <alignment horizontal="center" vertical="center"/>
      <protection locked="0"/>
    </xf>
    <xf numFmtId="0" fontId="43" fillId="8" borderId="33" xfId="5" applyBorder="1" applyAlignment="1" applyProtection="1">
      <alignment horizontal="center" vertical="center"/>
      <protection locked="0"/>
    </xf>
    <xf numFmtId="0" fontId="43" fillId="8" borderId="57" xfId="5" applyBorder="1" applyAlignment="1" applyProtection="1">
      <alignment horizontal="center" vertical="center"/>
      <protection locked="0"/>
    </xf>
    <xf numFmtId="0" fontId="0" fillId="0" borderId="38" xfId="0" applyBorder="1" applyAlignment="1" applyProtection="1">
      <alignment horizontal="center" vertical="center" wrapText="1"/>
    </xf>
    <xf numFmtId="0" fontId="46" fillId="11" borderId="68" xfId="0" applyFont="1" applyFill="1" applyBorder="1" applyAlignment="1" applyProtection="1">
      <alignment horizontal="center" vertical="center"/>
    </xf>
    <xf numFmtId="0" fontId="46" fillId="11" borderId="44" xfId="0" applyFont="1" applyFill="1" applyBorder="1" applyAlignment="1" applyProtection="1">
      <alignment horizontal="center" vertical="center"/>
    </xf>
    <xf numFmtId="0" fontId="43" fillId="8" borderId="65" xfId="5" applyBorder="1" applyAlignment="1" applyProtection="1">
      <alignment horizontal="center" vertical="center" wrapText="1"/>
      <protection locked="0"/>
    </xf>
    <xf numFmtId="0" fontId="43" fillId="12" borderId="47" xfId="5" applyFill="1" applyBorder="1" applyAlignment="1" applyProtection="1">
      <alignment horizontal="center" vertical="center" wrapText="1"/>
      <protection locked="0"/>
    </xf>
    <xf numFmtId="0" fontId="0" fillId="0" borderId="65" xfId="0" applyBorder="1" applyAlignment="1">
      <alignment horizontal="center" vertical="center" wrapText="1"/>
    </xf>
    <xf numFmtId="0" fontId="43" fillId="8" borderId="26" xfId="5" applyBorder="1" applyAlignment="1" applyProtection="1">
      <alignment horizontal="center" vertical="center"/>
      <protection locked="0"/>
    </xf>
    <xf numFmtId="0" fontId="43" fillId="8" borderId="65" xfId="5" applyBorder="1" applyAlignment="1" applyProtection="1">
      <alignment horizontal="center" vertical="center"/>
      <protection locked="0"/>
    </xf>
    <xf numFmtId="0" fontId="43" fillId="12" borderId="26" xfId="5" applyFill="1" applyBorder="1" applyAlignment="1" applyProtection="1">
      <alignment horizontal="center" vertical="center"/>
      <protection locked="0"/>
    </xf>
    <xf numFmtId="0" fontId="43" fillId="12" borderId="65" xfId="5" applyFill="1" applyBorder="1" applyAlignment="1" applyProtection="1">
      <alignment horizontal="center" vertical="center"/>
      <protection locked="0"/>
    </xf>
    <xf numFmtId="0" fontId="43" fillId="12" borderId="26" xfId="5" applyFill="1" applyBorder="1" applyAlignment="1" applyProtection="1">
      <alignment horizontal="center" vertical="center" wrapText="1"/>
      <protection locked="0"/>
    </xf>
    <xf numFmtId="0" fontId="43" fillId="12" borderId="49" xfId="5" applyFill="1" applyBorder="1" applyAlignment="1" applyProtection="1">
      <alignment horizontal="center" vertical="center" wrapText="1"/>
      <protection locked="0"/>
    </xf>
    <xf numFmtId="0" fontId="0" fillId="0" borderId="38" xfId="0" applyBorder="1" applyAlignment="1" applyProtection="1">
      <alignment horizontal="left" vertical="center" wrapText="1"/>
    </xf>
    <xf numFmtId="0" fontId="0" fillId="9" borderId="64" xfId="0" applyFill="1" applyBorder="1" applyAlignment="1" applyProtection="1">
      <alignment horizontal="left" vertical="center" wrapText="1"/>
    </xf>
    <xf numFmtId="0" fontId="43" fillId="8" borderId="26" xfId="5" applyBorder="1" applyAlignment="1" applyProtection="1">
      <alignment horizontal="center"/>
      <protection locked="0"/>
    </xf>
    <xf numFmtId="0" fontId="43" fillId="8" borderId="49" xfId="5" applyBorder="1" applyAlignment="1" applyProtection="1">
      <alignment horizontal="center"/>
      <protection locked="0"/>
    </xf>
    <xf numFmtId="0" fontId="43" fillId="12" borderId="26" xfId="5" applyFill="1" applyBorder="1" applyAlignment="1" applyProtection="1">
      <alignment horizontal="center"/>
      <protection locked="0"/>
    </xf>
    <xf numFmtId="0" fontId="43" fillId="12" borderId="49" xfId="5" applyFill="1" applyBorder="1" applyAlignment="1" applyProtection="1">
      <alignment horizontal="center"/>
      <protection locked="0"/>
    </xf>
    <xf numFmtId="0" fontId="46" fillId="11" borderId="49" xfId="0" applyFont="1" applyFill="1" applyBorder="1" applyAlignment="1" applyProtection="1">
      <alignment horizontal="center" vertical="center" wrapText="1"/>
    </xf>
    <xf numFmtId="0" fontId="43" fillId="12" borderId="48" xfId="5" applyFill="1" applyBorder="1" applyAlignment="1" applyProtection="1">
      <alignment horizontal="center" vertical="center"/>
      <protection locked="0"/>
    </xf>
    <xf numFmtId="0" fontId="43" fillId="12" borderId="49" xfId="5" applyFill="1" applyBorder="1" applyAlignment="1" applyProtection="1">
      <alignment horizontal="center" vertical="center"/>
      <protection locked="0"/>
    </xf>
    <xf numFmtId="0" fontId="43" fillId="12" borderId="65" xfId="5"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3" fillId="8" borderId="48" xfId="5" applyBorder="1" applyAlignment="1" applyProtection="1">
      <alignment horizontal="center" vertical="center"/>
      <protection locked="0"/>
    </xf>
    <xf numFmtId="10" fontId="43" fillId="8" borderId="26" xfId="5" applyNumberFormat="1" applyBorder="1" applyAlignment="1" applyProtection="1">
      <alignment horizontal="center" vertical="center" wrapText="1"/>
      <protection locked="0"/>
    </xf>
    <xf numFmtId="10" fontId="43" fillId="8" borderId="65" xfId="5" applyNumberFormat="1" applyBorder="1" applyAlignment="1" applyProtection="1">
      <alignment horizontal="center" vertical="center" wrapText="1"/>
      <protection locked="0"/>
    </xf>
    <xf numFmtId="0" fontId="43" fillId="8" borderId="48" xfId="5" applyBorder="1" applyAlignment="1" applyProtection="1">
      <alignment horizontal="center" vertical="center" wrapText="1"/>
      <protection locked="0"/>
    </xf>
    <xf numFmtId="0" fontId="46" fillId="11" borderId="37" xfId="0" applyFont="1" applyFill="1" applyBorder="1" applyAlignment="1" applyProtection="1">
      <alignment horizontal="center" vertical="center" wrapText="1"/>
    </xf>
    <xf numFmtId="0" fontId="46" fillId="11" borderId="68"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wrapText="1"/>
    </xf>
    <xf numFmtId="0" fontId="0" fillId="0" borderId="25" xfId="0" applyBorder="1" applyAlignment="1" applyProtection="1">
      <alignment horizontal="left" vertical="center" wrapText="1"/>
    </xf>
    <xf numFmtId="0" fontId="43" fillId="12" borderId="36" xfId="5" applyFill="1" applyBorder="1" applyAlignment="1" applyProtection="1">
      <alignment horizontal="center" wrapText="1"/>
      <protection locked="0"/>
    </xf>
    <xf numFmtId="0" fontId="43" fillId="12" borderId="58" xfId="5" applyFill="1" applyBorder="1" applyAlignment="1" applyProtection="1">
      <alignment horizontal="center" wrapText="1"/>
      <protection locked="0"/>
    </xf>
    <xf numFmtId="0" fontId="43" fillId="12" borderId="33" xfId="5" applyFill="1" applyBorder="1" applyAlignment="1" applyProtection="1">
      <alignment horizontal="center" wrapText="1"/>
      <protection locked="0"/>
    </xf>
    <xf numFmtId="0" fontId="43" fillId="12" borderId="57" xfId="5" applyFill="1" applyBorder="1" applyAlignment="1" applyProtection="1">
      <alignment horizontal="center" wrapText="1"/>
      <protection locked="0"/>
    </xf>
    <xf numFmtId="0" fontId="43" fillId="8" borderId="36" xfId="5" applyBorder="1" applyAlignment="1" applyProtection="1">
      <alignment horizontal="center" wrapText="1"/>
      <protection locked="0"/>
    </xf>
    <xf numFmtId="0" fontId="43" fillId="8" borderId="58" xfId="5" applyBorder="1" applyAlignment="1" applyProtection="1">
      <alignment horizontal="center" wrapText="1"/>
      <protection locked="0"/>
    </xf>
    <xf numFmtId="0" fontId="43" fillId="8" borderId="33" xfId="5" applyBorder="1" applyAlignment="1" applyProtection="1">
      <alignment horizontal="center" wrapText="1"/>
      <protection locked="0"/>
    </xf>
    <xf numFmtId="0" fontId="43" fillId="8" borderId="57" xfId="5" applyBorder="1" applyAlignment="1" applyProtection="1">
      <alignment horizontal="center" wrapText="1"/>
      <protection locked="0"/>
    </xf>
    <xf numFmtId="0" fontId="51" fillId="8" borderId="26" xfId="5" applyFont="1" applyBorder="1" applyAlignment="1" applyProtection="1">
      <alignment horizontal="center" vertical="center" wrapText="1"/>
      <protection locked="0"/>
    </xf>
    <xf numFmtId="0" fontId="51" fillId="8" borderId="49" xfId="5" applyFont="1" applyBorder="1" applyAlignment="1" applyProtection="1">
      <alignment horizontal="center" vertical="center" wrapText="1"/>
      <protection locked="0"/>
    </xf>
    <xf numFmtId="0" fontId="51" fillId="12" borderId="26" xfId="5" applyFont="1" applyFill="1" applyBorder="1" applyAlignment="1" applyProtection="1">
      <alignment horizontal="center" vertical="center" wrapText="1"/>
      <protection locked="0"/>
    </xf>
    <xf numFmtId="0" fontId="51" fillId="12" borderId="49" xfId="5" applyFont="1" applyFill="1" applyBorder="1" applyAlignment="1" applyProtection="1">
      <alignment horizontal="center" vertical="center" wrapText="1"/>
      <protection locked="0"/>
    </xf>
    <xf numFmtId="0" fontId="51" fillId="12" borderId="36" xfId="5" applyFont="1" applyFill="1" applyBorder="1" applyAlignment="1" applyProtection="1">
      <alignment horizontal="center" vertical="center"/>
      <protection locked="0"/>
    </xf>
    <xf numFmtId="0" fontId="51" fillId="12" borderId="58" xfId="5" applyFont="1" applyFill="1" applyBorder="1" applyAlignment="1" applyProtection="1">
      <alignment horizontal="center" vertical="center"/>
      <protection locked="0"/>
    </xf>
    <xf numFmtId="0" fontId="51" fillId="8" borderId="36" xfId="5" applyFont="1" applyBorder="1" applyAlignment="1" applyProtection="1">
      <alignment horizontal="center" vertical="center"/>
      <protection locked="0"/>
    </xf>
    <xf numFmtId="0" fontId="51" fillId="8" borderId="58" xfId="5" applyFont="1" applyBorder="1" applyAlignment="1" applyProtection="1">
      <alignment horizontal="center" vertical="center"/>
      <protection locked="0"/>
    </xf>
    <xf numFmtId="0" fontId="0" fillId="9" borderId="66" xfId="0" applyFill="1" applyBorder="1" applyAlignment="1" applyProtection="1">
      <alignment horizontal="left" vertical="center" wrapText="1"/>
    </xf>
    <xf numFmtId="0" fontId="0" fillId="9" borderId="67" xfId="0" applyFill="1" applyBorder="1" applyAlignment="1" applyProtection="1">
      <alignment horizontal="left" vertical="center" wrapText="1"/>
    </xf>
    <xf numFmtId="0" fontId="0" fillId="9" borderId="69" xfId="0" applyFill="1" applyBorder="1" applyAlignment="1" applyProtection="1">
      <alignment horizontal="left" vertical="center" wrapText="1"/>
    </xf>
    <xf numFmtId="0" fontId="31" fillId="3" borderId="16"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48" xfId="0" applyFont="1" applyFill="1" applyBorder="1" applyAlignment="1">
      <alignment horizontal="center" vertical="center"/>
    </xf>
    <xf numFmtId="0" fontId="38" fillId="2" borderId="65" xfId="0" applyFont="1" applyFill="1" applyBorder="1" applyAlignment="1">
      <alignment horizontal="center" vertical="center"/>
    </xf>
    <xf numFmtId="0" fontId="20" fillId="3" borderId="15"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7" fillId="3" borderId="16" xfId="0" applyFont="1" applyFill="1" applyBorder="1" applyAlignment="1">
      <alignment horizontal="center" vertical="top" wrapText="1"/>
    </xf>
    <xf numFmtId="0" fontId="25" fillId="3" borderId="20" xfId="1" applyFill="1" applyBorder="1" applyAlignment="1" applyProtection="1">
      <alignment horizontal="center" vertical="top" wrapText="1"/>
    </xf>
    <xf numFmtId="0" fontId="25" fillId="3" borderId="21" xfId="1" applyFill="1" applyBorder="1" applyAlignment="1" applyProtection="1">
      <alignment horizontal="center" vertical="top" wrapText="1"/>
    </xf>
    <xf numFmtId="0" fontId="44" fillId="0" borderId="0" xfId="0" applyFont="1" applyAlignment="1" applyProtection="1">
      <alignment horizontal="left"/>
    </xf>
  </cellXfs>
  <cellStyles count="6">
    <cellStyle name="Bad" xfId="4" builtinId="27"/>
    <cellStyle name="Comma" xfId="2" builtinId="3"/>
    <cellStyle name="Good" xfId="3" builtinId="26"/>
    <cellStyle name="Hyperlink" xfId="1"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customXml" Target="../customXml/item1.xml"/><Relationship Id="rId12" Type="http://schemas.openxmlformats.org/officeDocument/2006/relationships/externalLink" Target="externalLinks/externalLink2.xml"/><Relationship Id="rId17" Type="http://schemas.openxmlformats.org/officeDocument/2006/relationships/sharedStrings" Target="sharedStrings.xml"/><Relationship Id="rId7" Type="http://schemas.openxmlformats.org/officeDocument/2006/relationships/worksheet" Target="worksheets/sheet7.xml"/><Relationship Id="rId20" Type="http://schemas.openxmlformats.org/officeDocument/2006/relationships/revisionHeaders" Target="revisions/revisionHeaders.xml"/><Relationship Id="rId16" Type="http://schemas.openxmlformats.org/officeDocument/2006/relationships/styles" Target="styles.xml"/><Relationship Id="rId2" Type="http://schemas.openxmlformats.org/officeDocument/2006/relationships/worksheet" Target="worksheets/sheet2.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theme" Target="theme/theme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usernames" Target="revisions/userNames.xml"/><Relationship Id="rId9" Type="http://schemas.openxmlformats.org/officeDocument/2006/relationships/worksheet" Target="worksheets/sheet9.xml"/><Relationship Id="rId14" Type="http://schemas.openxmlformats.org/officeDocument/2006/relationships/externalLink" Target="externalLinks/externalLink4.xml"/><Relationship Id="rId4" Type="http://schemas.openxmlformats.org/officeDocument/2006/relationships/worksheet" Target="worksheets/sheet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141" name="AutoShape 4">
          <a:extLst>
            <a:ext uri="{FF2B5EF4-FFF2-40B4-BE49-F238E27FC236}">
              <a16:creationId xmlns:a16="http://schemas.microsoft.com/office/drawing/2014/main" xmlns="" id="{00000000-0008-0000-0000-000075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a:extLst>
            <a:ext uri="{FF2B5EF4-FFF2-40B4-BE49-F238E27FC236}">
              <a16:creationId xmlns:a16="http://schemas.microsoft.com/office/drawing/2014/main" xmlns="" id="{00000000-0008-0000-0000-000076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20811</xdr:rowOff>
    </xdr:to>
    <xdr:pic>
      <xdr:nvPicPr>
        <xdr:cNvPr id="2" name="logo-image" descr="Home">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Ezequiel%20Gaspes/AppData/Local/Microsoft/Windows/INetCache/Content.Outlook/Q7UXY4W0/%5bInfo%20AF%20_%20AGUS.xls%5dFinancial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Ezequiel%20Gaspes/AppData/Local/Microsoft/Windows/INetCache/Content.Outlook/ASZRLTA0/uepex%20al%2029%20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ssa/Downloads/Libro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Data]\Users\Ezequiel Gaspes\AppDat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3 (2)"/>
      <sheetName val="e} (2)"/>
      <sheetName val="e} (3)"/>
      <sheetName val="Hoja2"/>
      <sheetName val="Hoja3"/>
      <sheetName val="Hoja4"/>
    </sheetNames>
    <sheetDataSet>
      <sheetData sheetId="0" refreshError="1"/>
      <sheetData sheetId="1" refreshError="1"/>
      <sheetData sheetId="2" refreshError="1">
        <row r="341">
          <cell r="I341" t="str">
            <v>FUNES ENRIQUE ALFREDO</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efreshError="1"/>
    </sheetDataSet>
  </externalBook>
</externalLink>
</file>

<file path=xl/revisions/_rels/revisionHeaders.xml.rels><?xml version="1.0" encoding="UTF-8" standalone="yes"?>
<Relationships xmlns="http://schemas.openxmlformats.org/package/2006/relationships"><Relationship Id="rId156" Type="http://schemas.openxmlformats.org/officeDocument/2006/relationships/revisionLog" Target="revisionLog10.xml"/><Relationship Id="rId15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16CE22-66E5-B245-A41B-F6B32EC43E57}" diskRevisions="1" revisionId="2588" version="2">
  <header guid="{E9CD80D0-A295-4A5F-844D-83AC6F249AA8}" dateTime="2018-10-11T03:37:03" maxSheetId="11" userName="Martina Dorigo" r:id="rId156">
    <sheetIdMap count="10">
      <sheetId val="1"/>
      <sheetId val="2"/>
      <sheetId val="3"/>
      <sheetId val="4"/>
      <sheetId val="5"/>
      <sheetId val="6"/>
      <sheetId val="7"/>
      <sheetId val="8"/>
      <sheetId val="10"/>
      <sheetId val="9"/>
    </sheetIdMap>
  </header>
  <header guid="{B616CE22-66E5-B245-A41B-F6B32EC43E57}" dateTime="2018-10-11T18:53:09" maxSheetId="11" userName="Alyssa Gomes" r:id="rId157">
    <sheetIdMap count="10">
      <sheetId val="1"/>
      <sheetId val="2"/>
      <sheetId val="3"/>
      <sheetId val="4"/>
      <sheetId val="5"/>
      <sheetId val="6"/>
      <sheetId val="7"/>
      <sheetId val="8"/>
      <sheetId val="10"/>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16E6025_0F4E_5C45_83BC_38B893A773D8_.wvu.Rows" hidden="1" oldHidden="1">
    <formula>Overview!$8:$11</formula>
  </rdn>
  <rdn rId="0" localSheetId="1" customView="1" name="Z_C16E6025_0F4E_5C45_83BC_38B893A773D8_.wvu.Cols" hidden="1" oldHidden="1">
    <formula>Overview!$H:$P</formula>
  </rdn>
  <rdn rId="0" localSheetId="8" customView="1" name="Z_C16E6025_0F4E_5C45_83BC_38B893A773D8_.wvu.Rows" hidden="1" oldHidden="1">
    <formula>'Results Tracker'!$31:$38,'Results Tracker'!$133:$321</formula>
  </rdn>
  <rcv guid="{C16E6025-0F4E-5C45-83BC-38B893A773D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412D848_236E_4B44_83CE_1366056B2D08_.wvu.Rows" hidden="1" oldHidden="1">
    <formula>Overview!$8:$11</formula>
  </rdn>
  <rdn rId="0" localSheetId="1" customView="1" name="Z_4412D848_236E_4B44_83CE_1366056B2D08_.wvu.Cols" hidden="1" oldHidden="1">
    <formula>Overview!$H:$P</formula>
  </rdn>
  <rdn rId="0" localSheetId="8" customView="1" name="Z_4412D848_236E_4B44_83CE_1366056B2D08_.wvu.Rows" hidden="1" oldHidden="1">
    <formula>'Results Tracker'!$31:$38,'Results Tracker'!$133:$321</formula>
  </rdn>
  <rcv guid="{4412D848-236E-4B44-83CE-1366056B2D0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heider@ambiente.gob.ar" TargetMode="External"/><Relationship Id="rId4" Type="http://schemas.openxmlformats.org/officeDocument/2006/relationships/drawing" Target="../drawings/drawing1.xml"/><Relationship Id="rId1" Type="http://schemas.openxmlformats.org/officeDocument/2006/relationships/hyperlink" Target="mailto:jetorena@ambiente.gob.ar" TargetMode="External"/><Relationship Id="rId2" Type="http://schemas.openxmlformats.org/officeDocument/2006/relationships/hyperlink" Target="mailto:dduverges@ambiente.gob.a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jetorena@ambiente.gob.a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topLeftCell="A13" workbookViewId="0">
      <selection activeCell="D15" sqref="D15"/>
    </sheetView>
  </sheetViews>
  <sheetFormatPr baseColWidth="10" defaultColWidth="102.5" defaultRowHeight="13" x14ac:dyDescent="0"/>
  <cols>
    <col min="1" max="1" width="2.5" style="1" customWidth="1"/>
    <col min="2" max="2" width="10.83203125" style="137" customWidth="1"/>
    <col min="3" max="3" width="14.83203125" style="137" customWidth="1"/>
    <col min="4" max="4" width="112.1640625" style="1" customWidth="1"/>
    <col min="5" max="5" width="3.5" style="1" customWidth="1"/>
    <col min="6" max="6" width="9.1640625" style="1" customWidth="1"/>
    <col min="7" max="7" width="12.5" style="2" customWidth="1"/>
    <col min="8" max="8" width="15.5" style="2" hidden="1" customWidth="1"/>
    <col min="9" max="13" width="102.5" style="2" hidden="1" customWidth="1"/>
    <col min="14" max="15" width="9.1640625" style="2" hidden="1" customWidth="1"/>
    <col min="16" max="16" width="102.5" style="2" hidden="1" customWidth="1"/>
    <col min="17" max="251" width="9.1640625" style="1" customWidth="1"/>
    <col min="252" max="252" width="2.5" style="1" customWidth="1"/>
    <col min="253" max="254" width="9.1640625" style="1" customWidth="1"/>
    <col min="255" max="255" width="17.5" style="1" customWidth="1"/>
    <col min="256" max="16384" width="102.5" style="1"/>
  </cols>
  <sheetData>
    <row r="1" spans="2:16" ht="14" thickBot="1"/>
    <row r="2" spans="2:16" ht="14" thickBot="1">
      <c r="B2" s="138"/>
      <c r="C2" s="139"/>
      <c r="D2" s="75"/>
      <c r="E2" s="76"/>
    </row>
    <row r="3" spans="2:16" ht="17" thickBot="1">
      <c r="B3" s="140"/>
      <c r="C3" s="141"/>
      <c r="D3" s="87" t="s">
        <v>250</v>
      </c>
      <c r="E3" s="78"/>
    </row>
    <row r="4" spans="2:16" ht="14" thickBot="1">
      <c r="B4" s="140"/>
      <c r="C4" s="141"/>
      <c r="D4" s="77"/>
      <c r="E4" s="78"/>
    </row>
    <row r="5" spans="2:16" ht="14" thickBot="1">
      <c r="B5" s="140"/>
      <c r="C5" s="144" t="s">
        <v>291</v>
      </c>
      <c r="D5" s="390" t="s">
        <v>814</v>
      </c>
      <c r="E5" s="78"/>
    </row>
    <row r="6" spans="2:16" s="3" customFormat="1" ht="14" thickBot="1">
      <c r="B6" s="142"/>
      <c r="C6" s="85"/>
      <c r="D6" s="49"/>
      <c r="E6" s="47"/>
      <c r="G6" s="2"/>
      <c r="H6" s="2"/>
      <c r="I6" s="2"/>
      <c r="J6" s="2"/>
      <c r="K6" s="2"/>
      <c r="L6" s="2"/>
      <c r="M6" s="2"/>
      <c r="N6" s="2"/>
      <c r="O6" s="2"/>
      <c r="P6" s="2"/>
    </row>
    <row r="7" spans="2:16" s="3" customFormat="1" ht="30.75" customHeight="1" thickBot="1">
      <c r="B7" s="142"/>
      <c r="C7" s="79" t="s">
        <v>214</v>
      </c>
      <c r="D7" s="14" t="s">
        <v>837</v>
      </c>
      <c r="E7" s="47"/>
      <c r="G7" s="2"/>
      <c r="H7" s="2"/>
      <c r="I7" s="2"/>
      <c r="J7" s="2"/>
      <c r="K7" s="2"/>
      <c r="L7" s="2"/>
      <c r="M7" s="2"/>
      <c r="N7" s="2"/>
      <c r="O7" s="2"/>
      <c r="P7" s="2"/>
    </row>
    <row r="8" spans="2:16" s="3" customFormat="1" hidden="1">
      <c r="B8" s="140"/>
      <c r="C8" s="141"/>
      <c r="D8" s="77"/>
      <c r="E8" s="47"/>
      <c r="G8" s="2"/>
      <c r="H8" s="2"/>
      <c r="I8" s="2"/>
      <c r="J8" s="2"/>
      <c r="K8" s="2"/>
      <c r="L8" s="2"/>
      <c r="M8" s="2"/>
      <c r="N8" s="2"/>
      <c r="O8" s="2"/>
      <c r="P8" s="2"/>
    </row>
    <row r="9" spans="2:16" s="3" customFormat="1" hidden="1">
      <c r="B9" s="140"/>
      <c r="C9" s="141"/>
      <c r="D9" s="77"/>
      <c r="E9" s="47"/>
      <c r="G9" s="2"/>
      <c r="H9" s="2"/>
      <c r="I9" s="2"/>
      <c r="J9" s="2"/>
      <c r="K9" s="2"/>
      <c r="L9" s="2"/>
      <c r="M9" s="2"/>
      <c r="N9" s="2"/>
      <c r="O9" s="2"/>
      <c r="P9" s="2"/>
    </row>
    <row r="10" spans="2:16" s="3" customFormat="1" hidden="1">
      <c r="B10" s="140"/>
      <c r="C10" s="141"/>
      <c r="D10" s="77"/>
      <c r="E10" s="47"/>
      <c r="G10" s="2"/>
      <c r="H10" s="2"/>
      <c r="I10" s="2"/>
      <c r="J10" s="2"/>
      <c r="K10" s="2"/>
      <c r="L10" s="2"/>
      <c r="M10" s="2"/>
      <c r="N10" s="2"/>
      <c r="O10" s="2"/>
      <c r="P10" s="2"/>
    </row>
    <row r="11" spans="2:16" s="3" customFormat="1" hidden="1">
      <c r="B11" s="140"/>
      <c r="C11" s="141"/>
      <c r="D11" s="77"/>
      <c r="E11" s="47"/>
      <c r="G11" s="2"/>
      <c r="H11" s="2"/>
      <c r="I11" s="2"/>
      <c r="J11" s="2"/>
      <c r="K11" s="2"/>
      <c r="L11" s="2"/>
      <c r="M11" s="2"/>
      <c r="N11" s="2"/>
      <c r="O11" s="2"/>
      <c r="P11" s="2"/>
    </row>
    <row r="12" spans="2:16" s="3" customFormat="1" ht="14" thickBot="1">
      <c r="B12" s="142"/>
      <c r="C12" s="85"/>
      <c r="D12" s="49"/>
      <c r="E12" s="47"/>
      <c r="G12" s="2"/>
      <c r="H12" s="2"/>
      <c r="I12" s="2"/>
      <c r="J12" s="2"/>
      <c r="K12" s="2"/>
      <c r="L12" s="2"/>
      <c r="M12" s="2"/>
      <c r="N12" s="2"/>
      <c r="O12" s="2"/>
      <c r="P12" s="2"/>
    </row>
    <row r="13" spans="2:16" s="3" customFormat="1" ht="144" thickBot="1">
      <c r="B13" s="142"/>
      <c r="C13" s="80" t="s">
        <v>0</v>
      </c>
      <c r="D13" s="387" t="s">
        <v>839</v>
      </c>
      <c r="E13" s="47"/>
      <c r="G13" s="2"/>
      <c r="H13" s="2"/>
      <c r="I13" s="2"/>
      <c r="J13" s="2"/>
      <c r="K13" s="2"/>
      <c r="L13" s="2"/>
      <c r="M13" s="2"/>
      <c r="N13" s="2"/>
      <c r="O13" s="2"/>
      <c r="P13" s="2"/>
    </row>
    <row r="14" spans="2:16" s="3" customFormat="1" ht="14" thickBot="1">
      <c r="B14" s="142"/>
      <c r="C14" s="85"/>
      <c r="D14" s="49"/>
      <c r="E14" s="47"/>
      <c r="G14" s="2"/>
      <c r="H14" s="2" t="s">
        <v>1</v>
      </c>
      <c r="I14" s="2" t="s">
        <v>2</v>
      </c>
      <c r="J14" s="2"/>
      <c r="K14" s="2" t="s">
        <v>3</v>
      </c>
      <c r="L14" s="2" t="s">
        <v>4</v>
      </c>
      <c r="M14" s="2" t="s">
        <v>5</v>
      </c>
      <c r="N14" s="2" t="s">
        <v>6</v>
      </c>
      <c r="O14" s="2" t="s">
        <v>7</v>
      </c>
      <c r="P14" s="2" t="s">
        <v>8</v>
      </c>
    </row>
    <row r="15" spans="2:16" s="3" customFormat="1">
      <c r="B15" s="142"/>
      <c r="C15" s="81" t="s">
        <v>204</v>
      </c>
      <c r="D15" s="15" t="s">
        <v>791</v>
      </c>
      <c r="E15" s="47"/>
      <c r="G15" s="2"/>
      <c r="H15" s="4" t="s">
        <v>9</v>
      </c>
      <c r="I15" s="2" t="s">
        <v>10</v>
      </c>
      <c r="J15" s="2" t="s">
        <v>11</v>
      </c>
      <c r="K15" s="2" t="s">
        <v>12</v>
      </c>
      <c r="L15" s="2">
        <v>1</v>
      </c>
      <c r="M15" s="2">
        <v>1</v>
      </c>
      <c r="N15" s="2" t="s">
        <v>13</v>
      </c>
      <c r="O15" s="2" t="s">
        <v>14</v>
      </c>
      <c r="P15" s="2" t="s">
        <v>15</v>
      </c>
    </row>
    <row r="16" spans="2:16" s="3" customFormat="1" ht="29.25" customHeight="1">
      <c r="B16" s="490" t="s">
        <v>280</v>
      </c>
      <c r="C16" s="491"/>
      <c r="D16" s="16" t="s">
        <v>792</v>
      </c>
      <c r="E16" s="47"/>
      <c r="G16" s="2"/>
      <c r="H16" s="4" t="s">
        <v>16</v>
      </c>
      <c r="I16" s="2" t="s">
        <v>17</v>
      </c>
      <c r="J16" s="2" t="s">
        <v>18</v>
      </c>
      <c r="K16" s="2" t="s">
        <v>19</v>
      </c>
      <c r="L16" s="2">
        <v>2</v>
      </c>
      <c r="M16" s="2">
        <v>2</v>
      </c>
      <c r="N16" s="2" t="s">
        <v>20</v>
      </c>
      <c r="O16" s="2" t="s">
        <v>21</v>
      </c>
      <c r="P16" s="2" t="s">
        <v>22</v>
      </c>
    </row>
    <row r="17" spans="2:16" s="3" customFormat="1">
      <c r="B17" s="142"/>
      <c r="C17" s="81" t="s">
        <v>210</v>
      </c>
      <c r="D17" s="16" t="s">
        <v>323</v>
      </c>
      <c r="E17" s="47"/>
      <c r="G17" s="2"/>
      <c r="H17" s="4" t="s">
        <v>23</v>
      </c>
      <c r="I17" s="2" t="s">
        <v>24</v>
      </c>
      <c r="J17" s="2"/>
      <c r="K17" s="2" t="s">
        <v>25</v>
      </c>
      <c r="L17" s="2">
        <v>3</v>
      </c>
      <c r="M17" s="2">
        <v>3</v>
      </c>
      <c r="N17" s="2" t="s">
        <v>26</v>
      </c>
      <c r="O17" s="2" t="s">
        <v>27</v>
      </c>
      <c r="P17" s="2" t="s">
        <v>28</v>
      </c>
    </row>
    <row r="18" spans="2:16" s="3" customFormat="1" ht="14" thickBot="1">
      <c r="B18" s="143"/>
      <c r="C18" s="80" t="s">
        <v>205</v>
      </c>
      <c r="D18" s="134" t="s">
        <v>34</v>
      </c>
      <c r="E18" s="47"/>
      <c r="G18" s="2"/>
      <c r="H18" s="4" t="s">
        <v>29</v>
      </c>
      <c r="I18" s="2"/>
      <c r="J18" s="2"/>
      <c r="K18" s="2" t="s">
        <v>30</v>
      </c>
      <c r="L18" s="2">
        <v>5</v>
      </c>
      <c r="M18" s="2">
        <v>5</v>
      </c>
      <c r="N18" s="2" t="s">
        <v>31</v>
      </c>
      <c r="O18" s="2" t="s">
        <v>32</v>
      </c>
      <c r="P18" s="2" t="s">
        <v>33</v>
      </c>
    </row>
    <row r="19" spans="2:16" s="3" customFormat="1" ht="44.25" customHeight="1" thickBot="1">
      <c r="B19" s="493" t="s">
        <v>206</v>
      </c>
      <c r="C19" s="494"/>
      <c r="D19" s="135" t="s">
        <v>796</v>
      </c>
      <c r="E19" s="47"/>
      <c r="G19" s="2"/>
      <c r="H19" s="4" t="s">
        <v>34</v>
      </c>
      <c r="I19" s="2"/>
      <c r="J19" s="2"/>
      <c r="K19" s="2" t="s">
        <v>35</v>
      </c>
      <c r="L19" s="2"/>
      <c r="M19" s="2"/>
      <c r="N19" s="2"/>
      <c r="O19" s="2" t="s">
        <v>36</v>
      </c>
      <c r="P19" s="2" t="s">
        <v>37</v>
      </c>
    </row>
    <row r="20" spans="2:16" s="3" customFormat="1">
      <c r="B20" s="142"/>
      <c r="C20" s="80"/>
      <c r="D20" s="49"/>
      <c r="E20" s="78"/>
      <c r="F20" s="4"/>
      <c r="G20" s="2"/>
      <c r="H20" s="2"/>
      <c r="J20" s="2"/>
      <c r="K20" s="2"/>
      <c r="L20" s="2"/>
      <c r="M20" s="2" t="s">
        <v>38</v>
      </c>
      <c r="N20" s="2" t="s">
        <v>39</v>
      </c>
    </row>
    <row r="21" spans="2:16" s="3" customFormat="1">
      <c r="B21" s="142"/>
      <c r="C21" s="144" t="s">
        <v>209</v>
      </c>
      <c r="D21" s="49"/>
      <c r="E21" s="78"/>
      <c r="F21" s="4"/>
      <c r="G21" s="2"/>
      <c r="H21" s="2"/>
      <c r="J21" s="2"/>
      <c r="K21" s="2"/>
      <c r="L21" s="2"/>
      <c r="M21" s="2" t="s">
        <v>40</v>
      </c>
      <c r="N21" s="2" t="s">
        <v>41</v>
      </c>
    </row>
    <row r="22" spans="2:16" s="3" customFormat="1">
      <c r="B22" s="142"/>
      <c r="C22" s="145" t="s">
        <v>212</v>
      </c>
      <c r="D22" s="49"/>
      <c r="E22" s="47"/>
      <c r="G22" s="2"/>
      <c r="H22" s="4" t="s">
        <v>42</v>
      </c>
      <c r="I22" s="2"/>
      <c r="J22" s="2"/>
      <c r="L22" s="2"/>
      <c r="M22" s="2"/>
      <c r="N22" s="2"/>
      <c r="O22" s="2" t="s">
        <v>43</v>
      </c>
      <c r="P22" s="2" t="s">
        <v>44</v>
      </c>
    </row>
    <row r="23" spans="2:16" s="3" customFormat="1">
      <c r="B23" s="490" t="s">
        <v>211</v>
      </c>
      <c r="C23" s="491"/>
      <c r="D23" s="16" t="s">
        <v>838</v>
      </c>
      <c r="E23" s="47"/>
      <c r="G23" s="2"/>
      <c r="H23" s="4"/>
      <c r="I23" s="2"/>
      <c r="J23" s="2"/>
      <c r="L23" s="2"/>
      <c r="M23" s="2"/>
      <c r="N23" s="2"/>
      <c r="O23" s="2"/>
      <c r="P23" s="2"/>
    </row>
    <row r="24" spans="2:16" s="3" customFormat="1" ht="27.75" customHeight="1">
      <c r="B24" s="490" t="s">
        <v>285</v>
      </c>
      <c r="C24" s="491"/>
      <c r="D24" s="385">
        <v>41330</v>
      </c>
      <c r="E24" s="47"/>
      <c r="F24" s="2"/>
      <c r="G24" s="4"/>
      <c r="H24" s="2"/>
      <c r="I24" s="2"/>
      <c r="K24" s="2"/>
      <c r="L24" s="2"/>
      <c r="M24" s="2"/>
      <c r="N24" s="2" t="s">
        <v>45</v>
      </c>
      <c r="O24" s="2" t="s">
        <v>46</v>
      </c>
    </row>
    <row r="25" spans="2:16" s="3" customFormat="1" ht="32.25" customHeight="1">
      <c r="B25" s="490" t="s">
        <v>213</v>
      </c>
      <c r="C25" s="491"/>
      <c r="D25" s="196" t="s">
        <v>797</v>
      </c>
      <c r="E25" s="47"/>
      <c r="F25" s="2"/>
      <c r="G25" s="4"/>
      <c r="H25" s="2"/>
      <c r="I25" s="2"/>
      <c r="K25" s="2"/>
      <c r="L25" s="2"/>
      <c r="M25" s="2"/>
      <c r="N25" s="2" t="s">
        <v>47</v>
      </c>
      <c r="O25" s="2" t="s">
        <v>48</v>
      </c>
    </row>
    <row r="26" spans="2:16" s="3" customFormat="1" ht="28.5" customHeight="1">
      <c r="B26" s="490" t="s">
        <v>284</v>
      </c>
      <c r="C26" s="491"/>
      <c r="D26" s="196" t="s">
        <v>812</v>
      </c>
      <c r="E26" s="82"/>
      <c r="F26" s="2"/>
      <c r="G26" s="4"/>
      <c r="H26" s="2"/>
      <c r="I26" s="2"/>
      <c r="J26" s="2"/>
      <c r="K26" s="2"/>
      <c r="L26" s="2"/>
      <c r="M26" s="2"/>
      <c r="N26" s="2"/>
      <c r="O26" s="2"/>
    </row>
    <row r="27" spans="2:16" s="3" customFormat="1" ht="14" thickBot="1">
      <c r="B27" s="142"/>
      <c r="C27" s="81" t="s">
        <v>288</v>
      </c>
      <c r="D27" s="386">
        <v>43646</v>
      </c>
      <c r="E27" s="47"/>
      <c r="F27" s="2"/>
      <c r="G27" s="4"/>
      <c r="H27" s="2"/>
      <c r="I27" s="2"/>
      <c r="J27" s="2"/>
      <c r="K27" s="2"/>
      <c r="L27" s="2"/>
      <c r="M27" s="2"/>
      <c r="N27" s="2"/>
      <c r="O27" s="2"/>
    </row>
    <row r="28" spans="2:16" s="3" customFormat="1">
      <c r="B28" s="142"/>
      <c r="C28" s="85"/>
      <c r="D28" s="83"/>
      <c r="E28" s="47"/>
      <c r="F28" s="2"/>
      <c r="G28" s="4"/>
      <c r="H28" s="2"/>
      <c r="I28" s="2"/>
      <c r="J28" s="2"/>
      <c r="K28" s="2"/>
      <c r="L28" s="2"/>
      <c r="M28" s="2"/>
      <c r="N28" s="2"/>
      <c r="O28" s="2"/>
    </row>
    <row r="29" spans="2:16" s="3" customFormat="1" ht="14" thickBot="1">
      <c r="B29" s="142"/>
      <c r="C29" s="85"/>
      <c r="D29" s="84" t="s">
        <v>49</v>
      </c>
      <c r="E29" s="47"/>
      <c r="G29" s="2"/>
      <c r="H29" s="4" t="s">
        <v>50</v>
      </c>
      <c r="I29" s="2"/>
      <c r="J29" s="2"/>
      <c r="K29" s="2"/>
      <c r="L29" s="2"/>
      <c r="M29" s="2"/>
      <c r="N29" s="2"/>
      <c r="O29" s="2"/>
      <c r="P29" s="2"/>
    </row>
    <row r="30" spans="2:16" s="3" customFormat="1" ht="80.25" customHeight="1" thickBot="1">
      <c r="B30" s="142"/>
      <c r="C30" s="85"/>
      <c r="D30" s="18" t="s">
        <v>958</v>
      </c>
      <c r="E30" s="47"/>
      <c r="F30" s="5"/>
      <c r="G30" s="2"/>
      <c r="H30" s="4" t="s">
        <v>51</v>
      </c>
      <c r="I30" s="2"/>
      <c r="J30" s="2"/>
      <c r="K30" s="2"/>
      <c r="L30" s="2"/>
      <c r="M30" s="2"/>
      <c r="N30" s="2"/>
      <c r="O30" s="2"/>
      <c r="P30" s="2"/>
    </row>
    <row r="31" spans="2:16" s="3" customFormat="1" ht="32.25" customHeight="1" thickBot="1">
      <c r="B31" s="490" t="s">
        <v>52</v>
      </c>
      <c r="C31" s="492"/>
      <c r="D31" s="49"/>
      <c r="E31" s="47"/>
      <c r="G31" s="2"/>
      <c r="H31" s="4" t="s">
        <v>53</v>
      </c>
      <c r="I31" s="2"/>
      <c r="J31" s="2"/>
      <c r="K31" s="2"/>
      <c r="L31" s="2"/>
      <c r="M31" s="2"/>
      <c r="N31" s="2"/>
      <c r="O31" s="2"/>
      <c r="P31" s="2"/>
    </row>
    <row r="32" spans="2:16" s="3" customFormat="1" ht="27" thickBot="1">
      <c r="B32" s="142"/>
      <c r="C32" s="85"/>
      <c r="D32" s="18" t="s">
        <v>798</v>
      </c>
      <c r="E32" s="47"/>
      <c r="G32" s="2"/>
      <c r="H32" s="4" t="s">
        <v>54</v>
      </c>
      <c r="I32" s="2"/>
      <c r="J32" s="2"/>
      <c r="K32" s="2"/>
      <c r="L32" s="2"/>
      <c r="M32" s="2"/>
      <c r="N32" s="2"/>
      <c r="O32" s="2"/>
      <c r="P32" s="2"/>
    </row>
    <row r="33" spans="1:16" s="3" customFormat="1">
      <c r="B33" s="142"/>
      <c r="C33" s="85"/>
      <c r="D33" s="49"/>
      <c r="E33" s="47"/>
      <c r="F33" s="5"/>
      <c r="G33" s="2"/>
      <c r="H33" s="4" t="s">
        <v>55</v>
      </c>
      <c r="I33" s="2"/>
      <c r="J33" s="2"/>
      <c r="K33" s="2"/>
      <c r="L33" s="2"/>
      <c r="M33" s="2"/>
      <c r="N33" s="2"/>
      <c r="O33" s="2"/>
      <c r="P33" s="2"/>
    </row>
    <row r="34" spans="1:16" s="3" customFormat="1">
      <c r="B34" s="142"/>
      <c r="C34" s="146" t="s">
        <v>56</v>
      </c>
      <c r="D34" s="49"/>
      <c r="E34" s="47"/>
      <c r="G34" s="2"/>
      <c r="H34" s="4" t="s">
        <v>57</v>
      </c>
      <c r="I34" s="2"/>
      <c r="J34" s="2"/>
      <c r="K34" s="2"/>
      <c r="L34" s="2"/>
      <c r="M34" s="2"/>
      <c r="N34" s="2"/>
      <c r="O34" s="2"/>
      <c r="P34" s="2"/>
    </row>
    <row r="35" spans="1:16" s="3" customFormat="1" ht="31.5" customHeight="1" thickBot="1">
      <c r="B35" s="490" t="s">
        <v>58</v>
      </c>
      <c r="C35" s="492"/>
      <c r="D35" s="49"/>
      <c r="E35" s="47"/>
      <c r="G35" s="2"/>
      <c r="H35" s="4" t="s">
        <v>59</v>
      </c>
      <c r="I35" s="2"/>
      <c r="J35" s="2"/>
      <c r="K35" s="2"/>
      <c r="L35" s="2"/>
      <c r="M35" s="2"/>
      <c r="N35" s="2"/>
      <c r="O35" s="2"/>
      <c r="P35" s="2"/>
    </row>
    <row r="36" spans="1:16" s="3" customFormat="1">
      <c r="B36" s="142"/>
      <c r="C36" s="85" t="s">
        <v>60</v>
      </c>
      <c r="D36" s="307" t="s">
        <v>808</v>
      </c>
      <c r="E36" s="47"/>
      <c r="G36" s="2"/>
      <c r="H36" s="4" t="s">
        <v>61</v>
      </c>
      <c r="I36" s="2"/>
      <c r="J36" s="2"/>
      <c r="K36" s="2"/>
      <c r="L36" s="2"/>
      <c r="M36" s="2"/>
      <c r="N36" s="2"/>
      <c r="O36" s="2"/>
      <c r="P36" s="2"/>
    </row>
    <row r="37" spans="1:16" s="3" customFormat="1" ht="14">
      <c r="B37" s="142"/>
      <c r="C37" s="85" t="s">
        <v>62</v>
      </c>
      <c r="D37" s="308" t="s">
        <v>733</v>
      </c>
      <c r="E37" s="47"/>
      <c r="G37" s="2"/>
      <c r="H37" s="4" t="s">
        <v>63</v>
      </c>
      <c r="I37" s="2"/>
      <c r="J37" s="2"/>
      <c r="K37" s="2"/>
      <c r="L37" s="2"/>
      <c r="M37" s="2"/>
      <c r="N37" s="2"/>
      <c r="O37" s="2"/>
      <c r="P37" s="2"/>
    </row>
    <row r="38" spans="1:16" s="3" customFormat="1" ht="14" thickBot="1">
      <c r="B38" s="142"/>
      <c r="C38" s="85" t="s">
        <v>64</v>
      </c>
      <c r="D38" s="20" t="s">
        <v>793</v>
      </c>
      <c r="E38" s="47"/>
      <c r="G38" s="2"/>
      <c r="H38" s="4" t="s">
        <v>65</v>
      </c>
      <c r="I38" s="2"/>
      <c r="J38" s="2"/>
      <c r="K38" s="2"/>
      <c r="L38" s="2"/>
      <c r="M38" s="2"/>
      <c r="N38" s="2"/>
      <c r="O38" s="2"/>
      <c r="P38" s="2"/>
    </row>
    <row r="39" spans="1:16" s="3" customFormat="1" ht="15" customHeight="1" thickBot="1">
      <c r="B39" s="142"/>
      <c r="C39" s="81" t="s">
        <v>208</v>
      </c>
      <c r="D39" s="49"/>
      <c r="E39" s="47"/>
      <c r="G39" s="2"/>
      <c r="H39" s="4" t="s">
        <v>66</v>
      </c>
      <c r="I39" s="2"/>
      <c r="J39" s="2"/>
      <c r="K39" s="2"/>
      <c r="L39" s="2"/>
      <c r="M39" s="2"/>
      <c r="N39" s="2"/>
      <c r="O39" s="2"/>
      <c r="P39" s="2"/>
    </row>
    <row r="40" spans="1:16" s="3" customFormat="1">
      <c r="B40" s="142"/>
      <c r="C40" s="85" t="s">
        <v>60</v>
      </c>
      <c r="D40" s="309" t="s">
        <v>794</v>
      </c>
      <c r="E40" s="47"/>
      <c r="G40" s="2"/>
      <c r="H40" s="4" t="s">
        <v>67</v>
      </c>
      <c r="I40" s="2"/>
      <c r="J40" s="2"/>
      <c r="K40" s="2"/>
      <c r="L40" s="2"/>
      <c r="M40" s="2"/>
      <c r="N40" s="2"/>
      <c r="O40" s="2"/>
      <c r="P40" s="2"/>
    </row>
    <row r="41" spans="1:16" s="3" customFormat="1" ht="14">
      <c r="B41" s="142"/>
      <c r="C41" s="85" t="s">
        <v>62</v>
      </c>
      <c r="D41" s="308" t="s">
        <v>368</v>
      </c>
      <c r="E41" s="47"/>
      <c r="G41" s="2"/>
      <c r="H41" s="4" t="s">
        <v>68</v>
      </c>
      <c r="I41" s="2"/>
      <c r="J41" s="2"/>
      <c r="K41" s="2"/>
      <c r="L41" s="2"/>
      <c r="M41" s="2"/>
      <c r="N41" s="2"/>
      <c r="O41" s="2"/>
      <c r="P41" s="2"/>
    </row>
    <row r="42" spans="1:16" s="3" customFormat="1" ht="14" thickBot="1">
      <c r="B42" s="142"/>
      <c r="C42" s="85" t="s">
        <v>64</v>
      </c>
      <c r="D42" s="20" t="s">
        <v>793</v>
      </c>
      <c r="E42" s="47"/>
      <c r="G42" s="2"/>
      <c r="H42" s="4" t="s">
        <v>69</v>
      </c>
      <c r="I42" s="2"/>
      <c r="J42" s="2"/>
      <c r="K42" s="2"/>
      <c r="L42" s="2"/>
      <c r="M42" s="2"/>
      <c r="N42" s="2"/>
      <c r="O42" s="2"/>
      <c r="P42" s="2"/>
    </row>
    <row r="43" spans="1:16" s="3" customFormat="1" ht="14" thickBot="1">
      <c r="B43" s="142"/>
      <c r="C43" s="81" t="s">
        <v>286</v>
      </c>
      <c r="D43" s="49"/>
      <c r="E43" s="47"/>
      <c r="G43" s="2"/>
      <c r="H43" s="4" t="s">
        <v>70</v>
      </c>
      <c r="I43" s="2"/>
      <c r="J43" s="2"/>
      <c r="K43" s="2"/>
      <c r="L43" s="2"/>
      <c r="M43" s="2"/>
      <c r="N43" s="2"/>
      <c r="O43" s="2"/>
      <c r="P43" s="2"/>
    </row>
    <row r="44" spans="1:16" s="3" customFormat="1">
      <c r="B44" s="142"/>
      <c r="C44" s="85" t="s">
        <v>60</v>
      </c>
      <c r="D44" s="19" t="s">
        <v>840</v>
      </c>
      <c r="E44" s="47"/>
      <c r="G44" s="2"/>
      <c r="H44" s="4" t="s">
        <v>71</v>
      </c>
      <c r="I44" s="2"/>
      <c r="J44" s="2"/>
      <c r="K44" s="2"/>
      <c r="L44" s="2"/>
      <c r="M44" s="2"/>
      <c r="N44" s="2"/>
      <c r="O44" s="2"/>
      <c r="P44" s="2"/>
    </row>
    <row r="45" spans="1:16" s="3" customFormat="1" ht="14">
      <c r="B45" s="142"/>
      <c r="C45" s="85" t="s">
        <v>62</v>
      </c>
      <c r="D45" s="308" t="s">
        <v>795</v>
      </c>
      <c r="E45" s="47"/>
      <c r="G45" s="2"/>
      <c r="H45" s="4" t="s">
        <v>72</v>
      </c>
      <c r="I45" s="2"/>
      <c r="J45" s="2"/>
      <c r="K45" s="2"/>
      <c r="L45" s="2"/>
      <c r="M45" s="2"/>
      <c r="N45" s="2"/>
      <c r="O45" s="2"/>
      <c r="P45" s="2"/>
    </row>
    <row r="46" spans="1:16" ht="14" thickBot="1">
      <c r="A46" s="3"/>
      <c r="B46" s="142"/>
      <c r="C46" s="85" t="s">
        <v>64</v>
      </c>
      <c r="D46" s="20" t="s">
        <v>793</v>
      </c>
      <c r="E46" s="47"/>
      <c r="H46" s="4" t="s">
        <v>73</v>
      </c>
    </row>
    <row r="47" spans="1:16" ht="14" thickBot="1">
      <c r="B47" s="142"/>
      <c r="C47" s="81" t="s">
        <v>207</v>
      </c>
      <c r="D47" s="49"/>
      <c r="E47" s="47"/>
      <c r="H47" s="4" t="s">
        <v>74</v>
      </c>
    </row>
    <row r="48" spans="1:16">
      <c r="B48" s="142"/>
      <c r="C48" s="85" t="s">
        <v>60</v>
      </c>
      <c r="D48" s="19" t="s">
        <v>813</v>
      </c>
      <c r="E48" s="47"/>
      <c r="H48" s="4" t="s">
        <v>75</v>
      </c>
    </row>
    <row r="49" spans="2:8" ht="14">
      <c r="B49" s="142"/>
      <c r="C49" s="85" t="s">
        <v>62</v>
      </c>
      <c r="D49" s="170" t="s">
        <v>329</v>
      </c>
      <c r="E49" s="47"/>
      <c r="H49" s="4" t="s">
        <v>76</v>
      </c>
    </row>
    <row r="50" spans="2:8" ht="14" thickBot="1">
      <c r="B50" s="142"/>
      <c r="C50" s="85" t="s">
        <v>64</v>
      </c>
      <c r="D50" s="20" t="s">
        <v>793</v>
      </c>
      <c r="E50" s="47"/>
      <c r="H50" s="4" t="s">
        <v>77</v>
      </c>
    </row>
    <row r="51" spans="2:8" ht="14" thickBot="1">
      <c r="B51" s="142"/>
      <c r="C51" s="81" t="s">
        <v>207</v>
      </c>
      <c r="D51" s="49"/>
      <c r="E51" s="47"/>
      <c r="H51" s="4" t="s">
        <v>78</v>
      </c>
    </row>
    <row r="52" spans="2:8">
      <c r="B52" s="142"/>
      <c r="C52" s="85" t="s">
        <v>60</v>
      </c>
      <c r="D52" s="19"/>
      <c r="E52" s="47"/>
      <c r="H52" s="4" t="s">
        <v>79</v>
      </c>
    </row>
    <row r="53" spans="2:8">
      <c r="B53" s="142"/>
      <c r="C53" s="85" t="s">
        <v>62</v>
      </c>
      <c r="D53" s="17"/>
      <c r="E53" s="47"/>
      <c r="H53" s="4" t="s">
        <v>80</v>
      </c>
    </row>
    <row r="54" spans="2:8" ht="14" thickBot="1">
      <c r="B54" s="142"/>
      <c r="C54" s="85" t="s">
        <v>64</v>
      </c>
      <c r="D54" s="20"/>
      <c r="E54" s="47"/>
      <c r="H54" s="4" t="s">
        <v>81</v>
      </c>
    </row>
    <row r="55" spans="2:8" ht="14" thickBot="1">
      <c r="B55" s="142"/>
      <c r="C55" s="81" t="s">
        <v>207</v>
      </c>
      <c r="D55" s="49"/>
      <c r="E55" s="47"/>
      <c r="H55" s="4" t="s">
        <v>82</v>
      </c>
    </row>
    <row r="56" spans="2:8">
      <c r="B56" s="142"/>
      <c r="C56" s="85" t="s">
        <v>60</v>
      </c>
      <c r="D56" s="19"/>
      <c r="E56" s="47"/>
      <c r="H56" s="4" t="s">
        <v>83</v>
      </c>
    </row>
    <row r="57" spans="2:8">
      <c r="B57" s="142"/>
      <c r="C57" s="85" t="s">
        <v>62</v>
      </c>
      <c r="D57" s="17"/>
      <c r="E57" s="47"/>
      <c r="H57" s="4" t="s">
        <v>84</v>
      </c>
    </row>
    <row r="58" spans="2:8" ht="14" thickBot="1">
      <c r="B58" s="142"/>
      <c r="C58" s="85" t="s">
        <v>64</v>
      </c>
      <c r="D58" s="20"/>
      <c r="E58" s="47"/>
      <c r="H58" s="4" t="s">
        <v>85</v>
      </c>
    </row>
    <row r="59" spans="2:8" ht="14" thickBot="1">
      <c r="B59" s="147"/>
      <c r="C59" s="148"/>
      <c r="D59" s="86"/>
      <c r="E59" s="59"/>
      <c r="H59" s="4" t="s">
        <v>86</v>
      </c>
    </row>
    <row r="60" spans="2:8">
      <c r="H60" s="4" t="s">
        <v>87</v>
      </c>
    </row>
    <row r="61" spans="2:8">
      <c r="H61" s="4" t="s">
        <v>88</v>
      </c>
    </row>
    <row r="62" spans="2:8">
      <c r="H62" s="4" t="s">
        <v>89</v>
      </c>
    </row>
    <row r="63" spans="2:8">
      <c r="H63" s="4" t="s">
        <v>90</v>
      </c>
    </row>
    <row r="64" spans="2:8">
      <c r="H64" s="4" t="s">
        <v>91</v>
      </c>
    </row>
    <row r="65" spans="8:8">
      <c r="H65" s="4" t="s">
        <v>92</v>
      </c>
    </row>
    <row r="66" spans="8:8">
      <c r="H66" s="4" t="s">
        <v>93</v>
      </c>
    </row>
    <row r="67" spans="8:8">
      <c r="H67" s="4" t="s">
        <v>94</v>
      </c>
    </row>
    <row r="68" spans="8:8">
      <c r="H68" s="4" t="s">
        <v>95</v>
      </c>
    </row>
    <row r="69" spans="8:8">
      <c r="H69" s="4" t="s">
        <v>96</v>
      </c>
    </row>
    <row r="70" spans="8:8">
      <c r="H70" s="4" t="s">
        <v>97</v>
      </c>
    </row>
    <row r="71" spans="8:8">
      <c r="H71" s="4" t="s">
        <v>98</v>
      </c>
    </row>
    <row r="72" spans="8:8">
      <c r="H72" s="4" t="s">
        <v>99</v>
      </c>
    </row>
    <row r="73" spans="8:8">
      <c r="H73" s="4" t="s">
        <v>100</v>
      </c>
    </row>
    <row r="74" spans="8:8">
      <c r="H74" s="4" t="s">
        <v>101</v>
      </c>
    </row>
    <row r="75" spans="8:8">
      <c r="H75" s="4" t="s">
        <v>102</v>
      </c>
    </row>
    <row r="76" spans="8:8">
      <c r="H76" s="4" t="s">
        <v>103</v>
      </c>
    </row>
    <row r="77" spans="8:8">
      <c r="H77" s="4" t="s">
        <v>104</v>
      </c>
    </row>
    <row r="78" spans="8:8">
      <c r="H78" s="4" t="s">
        <v>105</v>
      </c>
    </row>
    <row r="79" spans="8:8">
      <c r="H79" s="4" t="s">
        <v>106</v>
      </c>
    </row>
    <row r="80" spans="8:8">
      <c r="H80" s="4" t="s">
        <v>107</v>
      </c>
    </row>
    <row r="81" spans="8:8">
      <c r="H81" s="4" t="s">
        <v>108</v>
      </c>
    </row>
    <row r="82" spans="8:8">
      <c r="H82" s="4" t="s">
        <v>109</v>
      </c>
    </row>
    <row r="83" spans="8:8">
      <c r="H83" s="4" t="s">
        <v>110</v>
      </c>
    </row>
    <row r="84" spans="8:8">
      <c r="H84" s="4" t="s">
        <v>111</v>
      </c>
    </row>
    <row r="85" spans="8:8">
      <c r="H85" s="4" t="s">
        <v>112</v>
      </c>
    </row>
    <row r="86" spans="8:8">
      <c r="H86" s="4" t="s">
        <v>113</v>
      </c>
    </row>
    <row r="87" spans="8:8">
      <c r="H87" s="4" t="s">
        <v>114</v>
      </c>
    </row>
    <row r="88" spans="8:8">
      <c r="H88" s="4" t="s">
        <v>115</v>
      </c>
    </row>
    <row r="89" spans="8:8">
      <c r="H89" s="4" t="s">
        <v>116</v>
      </c>
    </row>
    <row r="90" spans="8:8">
      <c r="H90" s="4" t="s">
        <v>117</v>
      </c>
    </row>
    <row r="91" spans="8:8">
      <c r="H91" s="4" t="s">
        <v>118</v>
      </c>
    </row>
    <row r="92" spans="8:8">
      <c r="H92" s="4" t="s">
        <v>119</v>
      </c>
    </row>
    <row r="93" spans="8:8">
      <c r="H93" s="4" t="s">
        <v>120</v>
      </c>
    </row>
    <row r="94" spans="8:8">
      <c r="H94" s="4" t="s">
        <v>121</v>
      </c>
    </row>
    <row r="95" spans="8:8">
      <c r="H95" s="4" t="s">
        <v>122</v>
      </c>
    </row>
    <row r="96" spans="8:8">
      <c r="H96" s="4" t="s">
        <v>123</v>
      </c>
    </row>
    <row r="97" spans="8:8">
      <c r="H97" s="4" t="s">
        <v>124</v>
      </c>
    </row>
    <row r="98" spans="8:8">
      <c r="H98" s="4" t="s">
        <v>125</v>
      </c>
    </row>
    <row r="99" spans="8:8">
      <c r="H99" s="4" t="s">
        <v>126</v>
      </c>
    </row>
    <row r="100" spans="8:8">
      <c r="H100" s="4" t="s">
        <v>127</v>
      </c>
    </row>
    <row r="101" spans="8:8">
      <c r="H101" s="4" t="s">
        <v>128</v>
      </c>
    </row>
    <row r="102" spans="8:8">
      <c r="H102" s="4" t="s">
        <v>129</v>
      </c>
    </row>
    <row r="103" spans="8:8">
      <c r="H103" s="4" t="s">
        <v>130</v>
      </c>
    </row>
    <row r="104" spans="8:8">
      <c r="H104" s="4" t="s">
        <v>131</v>
      </c>
    </row>
    <row r="105" spans="8:8">
      <c r="H105" s="4" t="s">
        <v>132</v>
      </c>
    </row>
    <row r="106" spans="8:8">
      <c r="H106" s="4" t="s">
        <v>133</v>
      </c>
    </row>
    <row r="107" spans="8:8">
      <c r="H107" s="4" t="s">
        <v>134</v>
      </c>
    </row>
    <row r="108" spans="8:8">
      <c r="H108" s="4" t="s">
        <v>135</v>
      </c>
    </row>
    <row r="109" spans="8:8">
      <c r="H109" s="4" t="s">
        <v>136</v>
      </c>
    </row>
    <row r="110" spans="8:8">
      <c r="H110" s="4" t="s">
        <v>137</v>
      </c>
    </row>
    <row r="111" spans="8:8">
      <c r="H111" s="4" t="s">
        <v>138</v>
      </c>
    </row>
    <row r="112" spans="8:8">
      <c r="H112" s="4" t="s">
        <v>139</v>
      </c>
    </row>
    <row r="113" spans="8:8">
      <c r="H113" s="4" t="s">
        <v>140</v>
      </c>
    </row>
    <row r="114" spans="8:8">
      <c r="H114" s="4" t="s">
        <v>141</v>
      </c>
    </row>
    <row r="115" spans="8:8">
      <c r="H115" s="4" t="s">
        <v>142</v>
      </c>
    </row>
    <row r="116" spans="8:8">
      <c r="H116" s="4" t="s">
        <v>143</v>
      </c>
    </row>
    <row r="117" spans="8:8">
      <c r="H117" s="4" t="s">
        <v>144</v>
      </c>
    </row>
    <row r="118" spans="8:8">
      <c r="H118" s="4" t="s">
        <v>145</v>
      </c>
    </row>
    <row r="119" spans="8:8">
      <c r="H119" s="4" t="s">
        <v>146</v>
      </c>
    </row>
    <row r="120" spans="8:8">
      <c r="H120" s="4" t="s">
        <v>147</v>
      </c>
    </row>
    <row r="121" spans="8:8">
      <c r="H121" s="4" t="s">
        <v>148</v>
      </c>
    </row>
    <row r="122" spans="8:8">
      <c r="H122" s="4" t="s">
        <v>149</v>
      </c>
    </row>
    <row r="123" spans="8:8">
      <c r="H123" s="4" t="s">
        <v>150</v>
      </c>
    </row>
    <row r="124" spans="8:8">
      <c r="H124" s="4" t="s">
        <v>151</v>
      </c>
    </row>
    <row r="125" spans="8:8">
      <c r="H125" s="4" t="s">
        <v>152</v>
      </c>
    </row>
    <row r="126" spans="8:8">
      <c r="H126" s="4" t="s">
        <v>153</v>
      </c>
    </row>
    <row r="127" spans="8:8">
      <c r="H127" s="4" t="s">
        <v>154</v>
      </c>
    </row>
    <row r="128" spans="8:8">
      <c r="H128" s="4" t="s">
        <v>155</v>
      </c>
    </row>
    <row r="129" spans="8:8">
      <c r="H129" s="4" t="s">
        <v>156</v>
      </c>
    </row>
    <row r="130" spans="8:8">
      <c r="H130" s="4" t="s">
        <v>157</v>
      </c>
    </row>
    <row r="131" spans="8:8">
      <c r="H131" s="4" t="s">
        <v>158</v>
      </c>
    </row>
    <row r="132" spans="8:8">
      <c r="H132" s="4" t="s">
        <v>159</v>
      </c>
    </row>
    <row r="133" spans="8:8">
      <c r="H133" s="4" t="s">
        <v>160</v>
      </c>
    </row>
    <row r="134" spans="8:8">
      <c r="H134" s="4" t="s">
        <v>161</v>
      </c>
    </row>
    <row r="135" spans="8:8">
      <c r="H135" s="4" t="s">
        <v>162</v>
      </c>
    </row>
    <row r="136" spans="8:8">
      <c r="H136" s="4" t="s">
        <v>163</v>
      </c>
    </row>
    <row r="137" spans="8:8">
      <c r="H137" s="4" t="s">
        <v>164</v>
      </c>
    </row>
    <row r="138" spans="8:8">
      <c r="H138" s="4" t="s">
        <v>165</v>
      </c>
    </row>
    <row r="139" spans="8:8">
      <c r="H139" s="4" t="s">
        <v>166</v>
      </c>
    </row>
    <row r="140" spans="8:8">
      <c r="H140" s="4" t="s">
        <v>167</v>
      </c>
    </row>
    <row r="141" spans="8:8">
      <c r="H141" s="4" t="s">
        <v>168</v>
      </c>
    </row>
    <row r="142" spans="8:8">
      <c r="H142" s="4" t="s">
        <v>169</v>
      </c>
    </row>
    <row r="143" spans="8:8">
      <c r="H143" s="4" t="s">
        <v>170</v>
      </c>
    </row>
    <row r="144" spans="8:8">
      <c r="H144" s="4" t="s">
        <v>171</v>
      </c>
    </row>
    <row r="145" spans="8:8">
      <c r="H145" s="4" t="s">
        <v>172</v>
      </c>
    </row>
    <row r="146" spans="8:8">
      <c r="H146" s="4" t="s">
        <v>173</v>
      </c>
    </row>
    <row r="147" spans="8:8">
      <c r="H147" s="4" t="s">
        <v>174</v>
      </c>
    </row>
    <row r="148" spans="8:8">
      <c r="H148" s="4" t="s">
        <v>175</v>
      </c>
    </row>
    <row r="149" spans="8:8">
      <c r="H149" s="4" t="s">
        <v>176</v>
      </c>
    </row>
    <row r="150" spans="8:8">
      <c r="H150" s="4" t="s">
        <v>177</v>
      </c>
    </row>
    <row r="151" spans="8:8">
      <c r="H151" s="4" t="s">
        <v>178</v>
      </c>
    </row>
    <row r="152" spans="8:8">
      <c r="H152" s="4" t="s">
        <v>179</v>
      </c>
    </row>
    <row r="153" spans="8:8">
      <c r="H153" s="4" t="s">
        <v>180</v>
      </c>
    </row>
    <row r="154" spans="8:8">
      <c r="H154" s="4" t="s">
        <v>181</v>
      </c>
    </row>
    <row r="155" spans="8:8">
      <c r="H155" s="4" t="s">
        <v>182</v>
      </c>
    </row>
    <row r="156" spans="8:8">
      <c r="H156" s="4" t="s">
        <v>183</v>
      </c>
    </row>
    <row r="157" spans="8:8">
      <c r="H157" s="4" t="s">
        <v>184</v>
      </c>
    </row>
    <row r="158" spans="8:8">
      <c r="H158" s="4" t="s">
        <v>185</v>
      </c>
    </row>
    <row r="159" spans="8:8">
      <c r="H159" s="4" t="s">
        <v>186</v>
      </c>
    </row>
    <row r="160" spans="8:8">
      <c r="H160" s="4" t="s">
        <v>187</v>
      </c>
    </row>
    <row r="161" spans="8:8">
      <c r="H161" s="4" t="s">
        <v>188</v>
      </c>
    </row>
    <row r="162" spans="8:8">
      <c r="H162" s="4" t="s">
        <v>189</v>
      </c>
    </row>
    <row r="163" spans="8:8">
      <c r="H163" s="4" t="s">
        <v>190</v>
      </c>
    </row>
    <row r="164" spans="8:8">
      <c r="H164" s="4" t="s">
        <v>191</v>
      </c>
    </row>
    <row r="165" spans="8:8">
      <c r="H165" s="4" t="s">
        <v>192</v>
      </c>
    </row>
    <row r="166" spans="8:8">
      <c r="H166" s="4" t="s">
        <v>193</v>
      </c>
    </row>
    <row r="167" spans="8:8">
      <c r="H167" s="4" t="s">
        <v>194</v>
      </c>
    </row>
    <row r="168" spans="8:8">
      <c r="H168" s="4" t="s">
        <v>195</v>
      </c>
    </row>
    <row r="169" spans="8:8">
      <c r="H169" s="4" t="s">
        <v>196</v>
      </c>
    </row>
    <row r="170" spans="8:8">
      <c r="H170" s="4" t="s">
        <v>197</v>
      </c>
    </row>
    <row r="171" spans="8:8">
      <c r="H171" s="4" t="s">
        <v>198</v>
      </c>
    </row>
    <row r="172" spans="8:8">
      <c r="H172" s="4" t="s">
        <v>199</v>
      </c>
    </row>
    <row r="173" spans="8:8">
      <c r="H173" s="4" t="s">
        <v>200</v>
      </c>
    </row>
    <row r="174" spans="8:8">
      <c r="H174" s="4" t="s">
        <v>201</v>
      </c>
    </row>
    <row r="175" spans="8:8">
      <c r="H175" s="4" t="s">
        <v>202</v>
      </c>
    </row>
    <row r="176" spans="8:8">
      <c r="H176" s="4" t="s">
        <v>203</v>
      </c>
    </row>
  </sheetData>
  <customSheetViews>
    <customSheetView guid="{C16E6025-0F4E-5C45-83BC-38B893A773D8}" hiddenRows="1" hiddenColumns="1" topLeftCell="A13">
      <selection activeCell="D15" sqref="D15"/>
      <pageSetup orientation="landscape"/>
    </customSheetView>
    <customSheetView guid="{811AEEFD-864B-4295-BC4B-D3F68E941F91}" hiddenRows="1" hiddenColumns="1" topLeftCell="A4">
      <selection activeCell="D15" sqref="D15"/>
      <pageSetup orientation="landscape"/>
    </customSheetView>
    <customSheetView guid="{1A7E7A08-D972-4E2D-851E-9E56DC6645DB}" hiddenRows="1" hiddenColumns="1" topLeftCell="A25">
      <selection activeCell="D30" sqref="D30"/>
      <pageSetup orientation="landscape"/>
    </customSheetView>
    <customSheetView guid="{D749D8ED-BF3B-4A77-B2E7-1AB83FF32417}" hiddenRows="1" hiddenColumns="1" topLeftCell="A14">
      <pageSetup orientation="landscape"/>
    </customSheetView>
    <customSheetView guid="{827F82A2-A4FA-4336-9BE8-6D2B292EC76D}" hiddenRows="1" hiddenColumns="1">
      <selection activeCell="D3" sqref="D3"/>
      <pageSetup orientation="landscape"/>
    </customSheetView>
    <customSheetView guid="{CE2E0357-2E92-4626-8CBB-3829B8A193B0}" hiddenRows="1" hiddenColumns="1" topLeftCell="A21">
      <selection activeCell="D37" sqref="D37"/>
      <pageSetup orientation="landscape"/>
    </customSheetView>
    <customSheetView guid="{B0EC7550-2A5F-4817-AE13-B2890DAA90D8}" hiddenRows="1" hiddenColumns="1" topLeftCell="A25">
      <selection activeCell="D30" sqref="D30"/>
      <pageSetup orientation="landscape"/>
    </customSheetView>
    <customSheetView guid="{4412D848-236E-4B44-83CE-1366056B2D08}" hiddenRows="1" hiddenColumns="1">
      <selection activeCell="D15" sqref="D15"/>
      <pageSetup orientation="landscape"/>
    </customSheetView>
  </customSheetViews>
  <mergeCells count="8">
    <mergeCell ref="B16:C16"/>
    <mergeCell ref="B26:C26"/>
    <mergeCell ref="B35:C35"/>
    <mergeCell ref="B25:C25"/>
    <mergeCell ref="B19:C19"/>
    <mergeCell ref="B23:C23"/>
    <mergeCell ref="B24:C24"/>
    <mergeCell ref="B31:C31"/>
  </mergeCells>
  <dataValidations disablePrompts="1" count="5">
    <dataValidation type="list" allowBlank="1" showInputMessage="1" showErrorMessage="1" sqref="D65533">
      <formula1>$P$15:$P$25</formula1>
    </dataValidation>
    <dataValidation type="list" allowBlank="1" showInputMessage="1" showErrorMessage="1" sqref="IV65531">
      <formula1>$K$15:$K$19</formula1>
    </dataValidation>
    <dataValidation type="list" allowBlank="1" showInputMessage="1" showErrorMessage="1" sqref="D65532">
      <formula1>$O$15:$O$25</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49" r:id="rId1"/>
    <hyperlink ref="D41" r:id="rId2"/>
    <hyperlink ref="D37" r:id="rId3"/>
  </hyperlinks>
  <pageMargins left="0.7" right="0.7" top="0.75" bottom="0.75" header="0.3" footer="0.3"/>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D4" sqref="D4"/>
    </sheetView>
  </sheetViews>
  <sheetFormatPr baseColWidth="10" defaultColWidth="9.1640625" defaultRowHeight="14" x14ac:dyDescent="0"/>
  <cols>
    <col min="1" max="1" width="2.5" customWidth="1"/>
    <col min="2" max="2" width="109.5" customWidth="1"/>
    <col min="3" max="3" width="2.5" customWidth="1"/>
  </cols>
  <sheetData>
    <row r="1" spans="2:2" ht="16" thickBot="1">
      <c r="B1" s="39" t="s">
        <v>244</v>
      </c>
    </row>
    <row r="2" spans="2:2" ht="253" thickBot="1">
      <c r="B2" s="40" t="s">
        <v>245</v>
      </c>
    </row>
    <row r="3" spans="2:2" ht="16" thickBot="1">
      <c r="B3" s="39" t="s">
        <v>246</v>
      </c>
    </row>
    <row r="4" spans="2:2" ht="229" thickBot="1">
      <c r="B4" s="41" t="s">
        <v>247</v>
      </c>
    </row>
  </sheetData>
  <customSheetViews>
    <customSheetView guid="{C16E6025-0F4E-5C45-83BC-38B893A773D8}">
      <selection activeCell="D4" sqref="D4"/>
      <pageSetup orientation="landscape"/>
    </customSheetView>
    <customSheetView guid="{811AEEFD-864B-4295-BC4B-D3F68E941F91}">
      <selection activeCell="D4" sqref="D4"/>
      <pageSetup orientation="landscape"/>
    </customSheetView>
    <customSheetView guid="{1A7E7A08-D972-4E2D-851E-9E56DC6645DB}">
      <selection activeCell="D4" sqref="D4"/>
      <pageSetup orientation="landscape"/>
    </customSheetView>
    <customSheetView guid="{D749D8ED-BF3B-4A77-B2E7-1AB83FF32417}">
      <pageSetup orientation="landscape"/>
    </customSheetView>
    <customSheetView guid="{827F82A2-A4FA-4336-9BE8-6D2B292EC76D}">
      <pageSetup orientation="landscape"/>
    </customSheetView>
    <customSheetView guid="{CE2E0357-2E92-4626-8CBB-3829B8A193B0}">
      <selection activeCell="D4" sqref="D4"/>
      <pageSetup orientation="landscape"/>
    </customSheetView>
    <customSheetView guid="{B0EC7550-2A5F-4817-AE13-B2890DAA90D8}">
      <selection activeCell="D4" sqref="D4"/>
      <pageSetup orientation="landscape"/>
    </customSheetView>
    <customSheetView guid="{4412D848-236E-4B44-83CE-1366056B2D08}">
      <selection activeCell="D4" sqref="D4"/>
      <pageSetup orientation="landscape"/>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topLeftCell="A61" workbookViewId="0">
      <selection activeCell="K51" sqref="K51:L51"/>
    </sheetView>
  </sheetViews>
  <sheetFormatPr baseColWidth="10" defaultColWidth="9.1640625" defaultRowHeight="13" x14ac:dyDescent="0"/>
  <cols>
    <col min="1" max="1" width="1.5" style="22" customWidth="1"/>
    <col min="2" max="2" width="1.5" style="21" customWidth="1"/>
    <col min="3" max="3" width="40.1640625" style="21" customWidth="1"/>
    <col min="4" max="4" width="53.5" style="22" customWidth="1"/>
    <col min="5" max="5" width="14.1640625" style="22" customWidth="1"/>
    <col min="6" max="6" width="12.5" style="22" customWidth="1"/>
    <col min="7" max="7" width="3" style="22" customWidth="1"/>
    <col min="8" max="8" width="1.1640625" style="22" customWidth="1"/>
    <col min="9" max="9" width="1.5" style="22" customWidth="1"/>
    <col min="10" max="10" width="11.1640625" style="22" bestFit="1" customWidth="1"/>
    <col min="11" max="13" width="18.1640625" style="22" customWidth="1"/>
    <col min="14" max="14" width="18.5" style="22" customWidth="1"/>
    <col min="15" max="15" width="9.5" style="22" customWidth="1"/>
    <col min="16" max="16384" width="9.1640625" style="22"/>
  </cols>
  <sheetData>
    <row r="1" spans="2:15" ht="14" thickBot="1"/>
    <row r="2" spans="2:15" ht="14" thickBot="1">
      <c r="B2" s="68"/>
      <c r="C2" s="68"/>
      <c r="D2" s="69"/>
      <c r="E2" s="69"/>
      <c r="F2" s="69"/>
      <c r="G2" s="70"/>
    </row>
    <row r="3" spans="2:15" ht="19" thickBot="1">
      <c r="B3" s="499" t="s">
        <v>842</v>
      </c>
      <c r="C3" s="500"/>
      <c r="D3" s="500"/>
      <c r="E3" s="500"/>
      <c r="F3" s="501"/>
      <c r="G3" s="71"/>
    </row>
    <row r="4" spans="2:15">
      <c r="B4" s="161"/>
      <c r="C4" s="161"/>
      <c r="D4" s="161"/>
      <c r="E4" s="161"/>
      <c r="F4" s="72"/>
      <c r="G4" s="71"/>
    </row>
    <row r="5" spans="2:15">
      <c r="B5" s="502"/>
      <c r="C5" s="502"/>
      <c r="D5" s="502"/>
      <c r="E5" s="502"/>
      <c r="F5" s="72"/>
      <c r="G5" s="71"/>
    </row>
    <row r="6" spans="2:15">
      <c r="B6" s="48"/>
      <c r="C6" s="53"/>
      <c r="D6" s="49"/>
      <c r="E6" s="72"/>
      <c r="F6" s="72"/>
      <c r="G6" s="71"/>
    </row>
    <row r="7" spans="2:15" ht="15" customHeight="1">
      <c r="B7" s="496" t="s">
        <v>242</v>
      </c>
      <c r="C7" s="496"/>
      <c r="D7" s="50"/>
      <c r="E7" s="72"/>
      <c r="F7" s="72"/>
      <c r="G7" s="71"/>
    </row>
    <row r="8" spans="2:15" ht="27.75" customHeight="1" thickBot="1">
      <c r="B8" s="503" t="s">
        <v>256</v>
      </c>
      <c r="C8" s="503"/>
      <c r="D8" s="503"/>
      <c r="E8" s="503"/>
      <c r="F8" s="72"/>
      <c r="G8" s="71"/>
    </row>
    <row r="9" spans="2:15" ht="50.25" customHeight="1" thickBot="1">
      <c r="B9" s="496" t="s">
        <v>819</v>
      </c>
      <c r="C9" s="496"/>
      <c r="D9" s="504">
        <v>1384435</v>
      </c>
      <c r="E9" s="505"/>
      <c r="F9" s="72"/>
      <c r="G9" s="71"/>
      <c r="K9" s="23"/>
    </row>
    <row r="10" spans="2:15" ht="100" customHeight="1" thickBot="1">
      <c r="B10" s="496" t="s">
        <v>243</v>
      </c>
      <c r="C10" s="496"/>
      <c r="D10" s="497" t="s">
        <v>841</v>
      </c>
      <c r="E10" s="498"/>
      <c r="F10" s="72"/>
      <c r="G10" s="71"/>
    </row>
    <row r="11" spans="2:15">
      <c r="B11" s="53"/>
      <c r="C11" s="53"/>
      <c r="D11" s="72" t="s">
        <v>369</v>
      </c>
      <c r="E11" s="72"/>
      <c r="F11" s="72"/>
      <c r="G11" s="71"/>
    </row>
    <row r="12" spans="2:15" ht="15.75" customHeight="1" thickBot="1">
      <c r="B12" s="496" t="s">
        <v>218</v>
      </c>
      <c r="C12" s="496"/>
      <c r="D12" s="72"/>
      <c r="E12" s="72"/>
      <c r="F12" s="72"/>
      <c r="G12" s="71"/>
      <c r="I12" s="23"/>
      <c r="J12" s="23"/>
      <c r="K12" s="23"/>
      <c r="L12" s="23"/>
      <c r="M12" s="23"/>
      <c r="N12" s="23"/>
      <c r="O12" s="23"/>
    </row>
    <row r="13" spans="2:15" ht="50.25" customHeight="1" thickBot="1">
      <c r="B13" s="495" t="s">
        <v>823</v>
      </c>
      <c r="C13" s="495"/>
      <c r="D13" s="426" t="s">
        <v>219</v>
      </c>
      <c r="E13" s="427" t="s">
        <v>220</v>
      </c>
      <c r="F13" s="72"/>
      <c r="G13" s="71"/>
      <c r="I13" s="23"/>
      <c r="J13" s="159"/>
      <c r="K13" s="24"/>
      <c r="L13" s="24"/>
      <c r="M13" s="24"/>
      <c r="N13" s="24"/>
      <c r="O13" s="23"/>
    </row>
    <row r="14" spans="2:15" ht="27" thickBot="1">
      <c r="B14" s="192"/>
      <c r="C14" s="192"/>
      <c r="D14" s="484" t="s">
        <v>992</v>
      </c>
      <c r="E14" s="483">
        <v>15362.95</v>
      </c>
      <c r="F14" s="72"/>
      <c r="G14" s="71"/>
      <c r="I14" s="23"/>
      <c r="J14" s="467"/>
      <c r="K14" s="467"/>
      <c r="L14" s="467"/>
      <c r="M14" s="25"/>
      <c r="N14" s="25"/>
      <c r="O14" s="23"/>
    </row>
    <row r="15" spans="2:15" ht="26">
      <c r="B15" s="192"/>
      <c r="C15" s="192"/>
      <c r="D15" s="430" t="s">
        <v>1013</v>
      </c>
      <c r="E15" s="482">
        <v>15362.95</v>
      </c>
      <c r="F15" s="72"/>
      <c r="G15" s="71"/>
      <c r="I15" s="23"/>
      <c r="J15" s="25"/>
      <c r="K15" s="25"/>
      <c r="L15" s="25"/>
      <c r="M15" s="25"/>
      <c r="N15" s="25"/>
      <c r="O15" s="23"/>
    </row>
    <row r="16" spans="2:15" ht="26">
      <c r="B16" s="192"/>
      <c r="C16" s="192"/>
      <c r="D16" s="428" t="s">
        <v>993</v>
      </c>
      <c r="E16" s="429">
        <v>0</v>
      </c>
      <c r="F16" s="72"/>
      <c r="G16" s="71"/>
      <c r="I16" s="23"/>
      <c r="J16" s="25"/>
      <c r="K16" s="25"/>
      <c r="L16" s="25"/>
      <c r="M16" s="25"/>
      <c r="N16" s="25"/>
      <c r="O16" s="23"/>
    </row>
    <row r="17" spans="2:15" ht="27" thickBot="1">
      <c r="B17" s="192"/>
      <c r="C17" s="192"/>
      <c r="D17" s="428" t="s">
        <v>994</v>
      </c>
      <c r="E17" s="429">
        <v>0</v>
      </c>
      <c r="F17" s="72"/>
      <c r="G17" s="71"/>
      <c r="I17" s="23"/>
      <c r="J17" s="25"/>
      <c r="K17" s="25"/>
      <c r="L17" s="25"/>
      <c r="M17" s="25"/>
      <c r="N17" s="25"/>
      <c r="O17" s="23"/>
    </row>
    <row r="18" spans="2:15" ht="27" thickBot="1">
      <c r="B18" s="192"/>
      <c r="C18" s="192"/>
      <c r="D18" s="484" t="s">
        <v>995</v>
      </c>
      <c r="E18" s="485">
        <v>37580.22</v>
      </c>
      <c r="F18" s="72"/>
      <c r="G18" s="71"/>
      <c r="I18" s="23"/>
      <c r="J18" s="25"/>
      <c r="K18" s="25"/>
      <c r="L18" s="25"/>
      <c r="M18" s="25"/>
      <c r="N18" s="25"/>
      <c r="O18" s="23"/>
    </row>
    <row r="19" spans="2:15" ht="26">
      <c r="B19" s="192"/>
      <c r="C19" s="192"/>
      <c r="D19" s="430" t="s">
        <v>996</v>
      </c>
      <c r="E19" s="431">
        <v>26084.75</v>
      </c>
      <c r="F19" s="72"/>
      <c r="G19" s="71"/>
      <c r="I19" s="23"/>
      <c r="J19" s="25"/>
      <c r="K19" s="25"/>
      <c r="L19" s="25"/>
      <c r="M19" s="304"/>
      <c r="N19" s="25"/>
      <c r="O19" s="23"/>
    </row>
    <row r="20" spans="2:15" ht="39">
      <c r="B20" s="192"/>
      <c r="C20" s="192"/>
      <c r="D20" s="428" t="s">
        <v>997</v>
      </c>
      <c r="E20" s="429">
        <v>0</v>
      </c>
      <c r="F20" s="72"/>
      <c r="G20" s="71"/>
      <c r="I20" s="23"/>
      <c r="J20" s="25"/>
      <c r="K20" s="471"/>
      <c r="L20" s="303"/>
      <c r="M20" s="304"/>
      <c r="N20" s="25"/>
      <c r="O20" s="23"/>
    </row>
    <row r="21" spans="2:15" ht="27" thickBot="1">
      <c r="B21" s="192"/>
      <c r="C21" s="192"/>
      <c r="D21" s="428" t="s">
        <v>998</v>
      </c>
      <c r="E21" s="429">
        <v>11495.47</v>
      </c>
      <c r="F21" s="72"/>
      <c r="G21" s="71"/>
      <c r="I21" s="23"/>
      <c r="J21" s="25"/>
      <c r="K21" s="25"/>
      <c r="L21" s="303"/>
      <c r="M21" s="304"/>
      <c r="N21" s="25"/>
      <c r="O21" s="23"/>
    </row>
    <row r="22" spans="2:15" ht="27" thickBot="1">
      <c r="B22" s="192"/>
      <c r="C22" s="192"/>
      <c r="D22" s="484" t="s">
        <v>843</v>
      </c>
      <c r="E22" s="485">
        <v>499143.11</v>
      </c>
      <c r="F22" s="72"/>
      <c r="G22" s="71"/>
      <c r="I22" s="23"/>
      <c r="J22" s="304"/>
      <c r="K22" s="25"/>
      <c r="L22" s="25"/>
      <c r="M22" s="25"/>
      <c r="N22" s="25"/>
      <c r="O22" s="23"/>
    </row>
    <row r="23" spans="2:15" ht="26">
      <c r="B23" s="192"/>
      <c r="C23" s="192"/>
      <c r="D23" s="430" t="s">
        <v>999</v>
      </c>
      <c r="E23" s="431">
        <v>121036.11</v>
      </c>
      <c r="F23" s="72"/>
      <c r="G23" s="71"/>
      <c r="I23" s="23"/>
      <c r="J23" s="25"/>
      <c r="K23" s="25"/>
      <c r="L23" s="25"/>
      <c r="M23" s="25"/>
      <c r="N23" s="25"/>
      <c r="O23" s="23"/>
    </row>
    <row r="24" spans="2:15" ht="39">
      <c r="B24" s="192"/>
      <c r="C24" s="192"/>
      <c r="D24" s="430" t="s">
        <v>1000</v>
      </c>
      <c r="E24" s="431">
        <v>229281.64</v>
      </c>
      <c r="F24" s="72"/>
      <c r="G24" s="71"/>
      <c r="I24" s="23"/>
      <c r="J24" s="25"/>
      <c r="K24" s="25"/>
      <c r="L24" s="25"/>
      <c r="M24" s="25"/>
      <c r="N24" s="25"/>
      <c r="O24" s="23"/>
    </row>
    <row r="25" spans="2:15" ht="39">
      <c r="B25" s="192"/>
      <c r="C25" s="192"/>
      <c r="D25" s="430" t="s">
        <v>1001</v>
      </c>
      <c r="E25" s="431">
        <v>148517.04</v>
      </c>
      <c r="F25" s="72"/>
      <c r="G25" s="71"/>
      <c r="I25" s="23"/>
      <c r="J25" s="25"/>
      <c r="K25" s="25"/>
      <c r="L25" s="25"/>
      <c r="M25" s="25"/>
      <c r="N25" s="25"/>
      <c r="O25" s="23"/>
    </row>
    <row r="26" spans="2:15" ht="66" thickBot="1">
      <c r="B26" s="192"/>
      <c r="C26" s="192"/>
      <c r="D26" s="428" t="s">
        <v>1002</v>
      </c>
      <c r="E26" s="429">
        <v>308.32</v>
      </c>
      <c r="F26" s="72"/>
      <c r="G26" s="71"/>
      <c r="I26" s="23"/>
      <c r="J26" s="25"/>
      <c r="K26" s="470"/>
      <c r="L26" s="25"/>
      <c r="M26" s="25"/>
      <c r="N26" s="25"/>
      <c r="O26" s="23"/>
    </row>
    <row r="27" spans="2:15" ht="40" thickBot="1">
      <c r="B27" s="192"/>
      <c r="C27" s="192"/>
      <c r="D27" s="484" t="s">
        <v>844</v>
      </c>
      <c r="E27" s="485">
        <v>40536.49</v>
      </c>
      <c r="F27" s="72"/>
      <c r="G27" s="71"/>
      <c r="I27" s="23"/>
      <c r="J27" s="25"/>
      <c r="K27" s="25"/>
      <c r="L27" s="25"/>
      <c r="M27" s="25"/>
      <c r="N27" s="25"/>
      <c r="O27" s="23"/>
    </row>
    <row r="28" spans="2:15" ht="52">
      <c r="B28" s="192"/>
      <c r="C28" s="192"/>
      <c r="D28" s="430" t="s">
        <v>1003</v>
      </c>
      <c r="E28" s="431">
        <v>6909.02</v>
      </c>
      <c r="F28" s="72"/>
      <c r="G28" s="71"/>
      <c r="I28" s="23"/>
      <c r="J28" s="25"/>
      <c r="K28" s="25"/>
      <c r="L28" s="25"/>
      <c r="M28" s="25"/>
      <c r="N28" s="25"/>
      <c r="O28" s="23"/>
    </row>
    <row r="29" spans="2:15" ht="52">
      <c r="B29" s="192"/>
      <c r="C29" s="192"/>
      <c r="D29" s="428" t="s">
        <v>1004</v>
      </c>
      <c r="E29" s="429">
        <v>25828.73</v>
      </c>
      <c r="F29" s="72"/>
      <c r="G29" s="71"/>
      <c r="I29" s="23"/>
      <c r="J29" s="25"/>
      <c r="K29" s="25"/>
      <c r="L29" s="25"/>
      <c r="M29" s="25"/>
      <c r="N29" s="25"/>
      <c r="O29" s="23"/>
    </row>
    <row r="30" spans="2:15" ht="39">
      <c r="B30" s="192"/>
      <c r="C30" s="192"/>
      <c r="D30" s="428" t="s">
        <v>1005</v>
      </c>
      <c r="E30" s="429">
        <v>244.29</v>
      </c>
      <c r="F30" s="72"/>
      <c r="G30" s="71"/>
      <c r="I30" s="23"/>
      <c r="J30" s="25"/>
      <c r="K30" s="25"/>
      <c r="L30" s="25"/>
      <c r="M30" s="25"/>
      <c r="N30" s="25"/>
      <c r="O30" s="23"/>
    </row>
    <row r="31" spans="2:15" ht="27" thickBot="1">
      <c r="B31" s="192"/>
      <c r="C31" s="192"/>
      <c r="D31" s="428" t="s">
        <v>1006</v>
      </c>
      <c r="E31" s="429">
        <v>7554.45</v>
      </c>
      <c r="F31" s="72"/>
      <c r="G31" s="71"/>
      <c r="I31" s="23"/>
      <c r="J31" s="25"/>
      <c r="K31" s="25"/>
      <c r="L31" s="25"/>
      <c r="M31" s="25"/>
      <c r="N31" s="25"/>
      <c r="O31" s="23"/>
    </row>
    <row r="32" spans="2:15" ht="14" thickBot="1">
      <c r="B32" s="192"/>
      <c r="C32" s="192"/>
      <c r="D32" s="486" t="s">
        <v>845</v>
      </c>
      <c r="E32" s="487">
        <v>27226.43</v>
      </c>
      <c r="F32" s="72"/>
      <c r="G32" s="71"/>
      <c r="I32" s="23"/>
      <c r="J32" s="25"/>
      <c r="K32" s="25"/>
      <c r="L32" s="25"/>
      <c r="M32" s="25"/>
      <c r="N32" s="25"/>
      <c r="O32" s="23"/>
    </row>
    <row r="33" spans="2:15" ht="52">
      <c r="B33" s="192"/>
      <c r="C33" s="192"/>
      <c r="D33" s="430" t="s">
        <v>1007</v>
      </c>
      <c r="E33" s="431">
        <v>21191.27</v>
      </c>
      <c r="F33" s="72"/>
      <c r="G33" s="71"/>
      <c r="I33" s="23"/>
      <c r="J33" s="25"/>
      <c r="K33" s="25"/>
      <c r="L33" s="25"/>
      <c r="M33" s="25"/>
      <c r="N33" s="25"/>
      <c r="O33" s="23"/>
    </row>
    <row r="34" spans="2:15" ht="26">
      <c r="B34" s="192"/>
      <c r="C34" s="192"/>
      <c r="D34" s="428" t="s">
        <v>1008</v>
      </c>
      <c r="E34" s="429">
        <v>2195.84</v>
      </c>
      <c r="F34" s="72"/>
      <c r="G34" s="71"/>
      <c r="I34" s="23"/>
      <c r="J34" s="25"/>
      <c r="K34" s="25"/>
      <c r="L34" s="25"/>
      <c r="M34" s="25"/>
      <c r="N34" s="25"/>
      <c r="O34" s="23"/>
    </row>
    <row r="35" spans="2:15" ht="26">
      <c r="B35" s="192"/>
      <c r="C35" s="192"/>
      <c r="D35" s="428" t="s">
        <v>1009</v>
      </c>
      <c r="E35" s="429">
        <v>0</v>
      </c>
      <c r="F35" s="72"/>
      <c r="G35" s="71"/>
      <c r="I35" s="23"/>
      <c r="J35" s="25"/>
      <c r="K35" s="25"/>
      <c r="L35" s="25"/>
      <c r="M35" s="25"/>
      <c r="N35" s="25"/>
      <c r="O35" s="23"/>
    </row>
    <row r="36" spans="2:15" ht="26">
      <c r="B36" s="192"/>
      <c r="C36" s="192"/>
      <c r="D36" s="428" t="s">
        <v>1010</v>
      </c>
      <c r="E36" s="469">
        <v>0</v>
      </c>
      <c r="F36" s="72"/>
      <c r="G36" s="71"/>
      <c r="I36" s="23"/>
      <c r="J36" s="25"/>
      <c r="K36" s="25"/>
      <c r="L36" s="25"/>
      <c r="M36" s="25"/>
      <c r="N36" s="25"/>
      <c r="O36" s="23"/>
    </row>
    <row r="37" spans="2:15" ht="27" thickBot="1">
      <c r="B37" s="192"/>
      <c r="C37" s="192"/>
      <c r="D37" s="468" t="s">
        <v>1011</v>
      </c>
      <c r="E37" s="469">
        <v>3839.32</v>
      </c>
      <c r="F37" s="72"/>
      <c r="G37" s="71"/>
      <c r="I37" s="23"/>
      <c r="J37" s="25"/>
      <c r="K37" s="25"/>
      <c r="L37" s="25"/>
      <c r="M37" s="25"/>
      <c r="N37" s="25"/>
      <c r="O37" s="23"/>
    </row>
    <row r="38" spans="2:15" ht="15" thickBot="1">
      <c r="B38" s="192"/>
      <c r="C38" s="192"/>
      <c r="D38" s="488" t="s">
        <v>846</v>
      </c>
      <c r="E38" s="489">
        <v>77464.33</v>
      </c>
      <c r="F38" s="72"/>
      <c r="G38" s="71"/>
      <c r="I38" s="23"/>
      <c r="J38" s="25"/>
      <c r="K38" s="470"/>
      <c r="L38" s="25"/>
      <c r="M38" s="25"/>
      <c r="N38" s="25"/>
      <c r="O38" s="23"/>
    </row>
    <row r="39" spans="2:15">
      <c r="B39" s="192"/>
      <c r="C39" s="192"/>
      <c r="D39" s="430" t="s">
        <v>847</v>
      </c>
      <c r="E39" s="431">
        <v>3865.71</v>
      </c>
      <c r="F39" s="72"/>
      <c r="G39" s="71"/>
      <c r="I39" s="23"/>
      <c r="J39" s="25"/>
      <c r="K39" s="25"/>
      <c r="L39" s="25"/>
      <c r="M39" s="25"/>
      <c r="N39" s="25"/>
      <c r="O39" s="23"/>
    </row>
    <row r="40" spans="2:15">
      <c r="B40" s="192"/>
      <c r="C40" s="192"/>
      <c r="D40" s="428" t="s">
        <v>848</v>
      </c>
      <c r="E40" s="429">
        <v>41367.97</v>
      </c>
      <c r="F40" s="72"/>
      <c r="G40" s="71"/>
      <c r="I40" s="23"/>
      <c r="J40" s="25"/>
      <c r="K40" s="25"/>
      <c r="L40" s="25"/>
      <c r="M40" s="25"/>
      <c r="N40" s="25"/>
      <c r="O40" s="23"/>
    </row>
    <row r="41" spans="2:15">
      <c r="B41" s="192"/>
      <c r="C41" s="192"/>
      <c r="D41" s="428" t="s">
        <v>734</v>
      </c>
      <c r="E41" s="429">
        <f>20876.23+8981.01</f>
        <v>29857.239999999998</v>
      </c>
      <c r="F41" s="72"/>
      <c r="G41" s="71"/>
      <c r="I41" s="23"/>
      <c r="J41" s="25"/>
      <c r="K41" s="25"/>
      <c r="L41" s="25"/>
      <c r="M41" s="25"/>
      <c r="N41" s="25"/>
      <c r="O41" s="23"/>
    </row>
    <row r="42" spans="2:15">
      <c r="B42" s="192"/>
      <c r="C42" s="192"/>
      <c r="D42" s="428" t="s">
        <v>800</v>
      </c>
      <c r="E42" s="429">
        <v>10065.02</v>
      </c>
      <c r="F42" s="72"/>
      <c r="G42" s="71"/>
      <c r="I42" s="23"/>
      <c r="J42" s="25"/>
      <c r="K42" s="25"/>
      <c r="L42" s="25"/>
      <c r="M42" s="25"/>
      <c r="N42" s="25"/>
      <c r="O42" s="23"/>
    </row>
    <row r="43" spans="2:15" ht="14" thickBot="1">
      <c r="B43" s="192"/>
      <c r="C43" s="192"/>
      <c r="D43" s="428" t="s">
        <v>799</v>
      </c>
      <c r="E43" s="429">
        <f>1414.4+703.78+3263.51</f>
        <v>5381.6900000000005</v>
      </c>
      <c r="F43" s="72"/>
      <c r="G43" s="71"/>
      <c r="I43" s="23"/>
      <c r="J43" s="25"/>
      <c r="K43" s="25"/>
      <c r="L43" s="25"/>
      <c r="M43" s="25"/>
      <c r="N43" s="25"/>
      <c r="O43" s="23"/>
    </row>
    <row r="44" spans="2:15" ht="14" thickBot="1">
      <c r="B44" s="192"/>
      <c r="C44" s="192"/>
      <c r="D44" s="432" t="s">
        <v>289</v>
      </c>
      <c r="E44" s="433">
        <v>697313.54</v>
      </c>
      <c r="F44" s="72"/>
      <c r="G44" s="71"/>
      <c r="I44" s="23"/>
      <c r="J44" s="25"/>
      <c r="K44" s="25"/>
      <c r="L44" s="25"/>
      <c r="M44" s="25"/>
      <c r="N44" s="25"/>
      <c r="O44" s="23"/>
    </row>
    <row r="45" spans="2:15">
      <c r="B45" s="53"/>
      <c r="C45" s="53"/>
      <c r="D45" s="72"/>
      <c r="E45" s="72"/>
      <c r="F45" s="72"/>
      <c r="G45" s="71"/>
      <c r="I45" s="23"/>
      <c r="J45" s="23"/>
      <c r="K45" s="23"/>
      <c r="L45" s="23"/>
      <c r="M45" s="23"/>
      <c r="N45" s="23"/>
      <c r="O45" s="23"/>
    </row>
    <row r="46" spans="2:15" ht="52.5" customHeight="1" thickBot="1">
      <c r="B46" s="496" t="s">
        <v>296</v>
      </c>
      <c r="C46" s="496"/>
      <c r="D46" s="72"/>
      <c r="E46" s="72"/>
      <c r="F46" s="72"/>
      <c r="G46" s="71"/>
      <c r="I46" s="23"/>
      <c r="J46" s="23"/>
      <c r="K46" s="23"/>
      <c r="L46" s="23"/>
      <c r="M46" s="23"/>
      <c r="N46" s="23"/>
      <c r="O46" s="23"/>
    </row>
    <row r="47" spans="2:15" ht="50.25" customHeight="1" thickBot="1">
      <c r="B47" s="495" t="s">
        <v>822</v>
      </c>
      <c r="C47" s="495"/>
      <c r="D47" s="163" t="s">
        <v>219</v>
      </c>
      <c r="E47" s="150" t="s">
        <v>221</v>
      </c>
      <c r="F47" s="100" t="s">
        <v>257</v>
      </c>
      <c r="G47" s="71"/>
    </row>
    <row r="48" spans="2:15" ht="27" thickBot="1">
      <c r="B48" s="192"/>
      <c r="C48" s="192"/>
      <c r="D48" s="198" t="s">
        <v>1012</v>
      </c>
      <c r="E48" s="199">
        <f>SUM(E49:E51)</f>
        <v>332000</v>
      </c>
      <c r="F48" s="197"/>
      <c r="G48" s="71"/>
    </row>
    <row r="49" spans="2:12" ht="26">
      <c r="B49" s="192"/>
      <c r="C49" s="192"/>
      <c r="D49" s="149" t="s">
        <v>1013</v>
      </c>
      <c r="E49" s="167">
        <v>312000</v>
      </c>
      <c r="F49" s="168">
        <v>43269</v>
      </c>
      <c r="G49" s="71"/>
    </row>
    <row r="50" spans="2:12" ht="26">
      <c r="B50" s="192"/>
      <c r="C50" s="192"/>
      <c r="D50" s="149" t="s">
        <v>993</v>
      </c>
      <c r="E50" s="167">
        <v>0</v>
      </c>
      <c r="F50" s="168">
        <v>43269</v>
      </c>
      <c r="G50" s="71"/>
    </row>
    <row r="51" spans="2:12" ht="27" thickBot="1">
      <c r="B51" s="192"/>
      <c r="C51" s="192"/>
      <c r="D51" s="26" t="s">
        <v>994</v>
      </c>
      <c r="E51" s="167">
        <v>20000</v>
      </c>
      <c r="F51" s="168">
        <v>43269</v>
      </c>
      <c r="G51" s="71"/>
      <c r="K51" s="167"/>
      <c r="L51" s="168"/>
    </row>
    <row r="52" spans="2:12" ht="27" thickBot="1">
      <c r="B52" s="192"/>
      <c r="C52" s="192"/>
      <c r="D52" s="198" t="s">
        <v>1014</v>
      </c>
      <c r="E52" s="199">
        <f>SUM(E53:E55)</f>
        <v>84000</v>
      </c>
      <c r="F52" s="197"/>
      <c r="G52" s="71"/>
    </row>
    <row r="53" spans="2:12" ht="26">
      <c r="B53" s="192"/>
      <c r="C53" s="192"/>
      <c r="D53" s="149" t="s">
        <v>996</v>
      </c>
      <c r="E53" s="167">
        <v>30000</v>
      </c>
      <c r="F53" s="168">
        <v>43269</v>
      </c>
      <c r="G53" s="71"/>
    </row>
    <row r="54" spans="2:12" ht="39">
      <c r="B54" s="192"/>
      <c r="C54" s="192"/>
      <c r="D54" s="149" t="s">
        <v>997</v>
      </c>
      <c r="E54" s="167">
        <v>22000</v>
      </c>
      <c r="F54" s="168">
        <v>43252</v>
      </c>
      <c r="G54" s="71"/>
    </row>
    <row r="55" spans="2:12" ht="27" thickBot="1">
      <c r="B55" s="192"/>
      <c r="C55" s="192"/>
      <c r="D55" s="149" t="s">
        <v>998</v>
      </c>
      <c r="E55" s="167">
        <v>32000</v>
      </c>
      <c r="F55" s="168">
        <v>43252</v>
      </c>
      <c r="G55" s="71"/>
    </row>
    <row r="56" spans="2:12" ht="27" thickBot="1">
      <c r="B56" s="192"/>
      <c r="C56" s="192"/>
      <c r="D56" s="198" t="s">
        <v>1015</v>
      </c>
      <c r="E56" s="199">
        <f>SUM(E57:E60)</f>
        <v>1472000</v>
      </c>
      <c r="F56" s="197"/>
      <c r="G56" s="71"/>
    </row>
    <row r="57" spans="2:12" ht="26">
      <c r="B57" s="192"/>
      <c r="C57" s="192"/>
      <c r="D57" s="149" t="s">
        <v>999</v>
      </c>
      <c r="E57" s="167">
        <v>350000</v>
      </c>
      <c r="F57" s="168">
        <v>43252</v>
      </c>
      <c r="G57" s="71"/>
    </row>
    <row r="58" spans="2:12" ht="39">
      <c r="B58" s="53"/>
      <c r="C58" s="53"/>
      <c r="D58" s="149" t="s">
        <v>1000</v>
      </c>
      <c r="E58" s="167">
        <v>690000</v>
      </c>
      <c r="F58" s="168">
        <v>43252</v>
      </c>
      <c r="G58" s="71"/>
    </row>
    <row r="59" spans="2:12" ht="39">
      <c r="B59" s="192"/>
      <c r="C59" s="192"/>
      <c r="D59" s="149" t="s">
        <v>1001</v>
      </c>
      <c r="E59" s="164">
        <v>390000</v>
      </c>
      <c r="F59" s="168">
        <v>43252</v>
      </c>
      <c r="G59" s="71"/>
    </row>
    <row r="60" spans="2:12" ht="66" thickBot="1">
      <c r="B60" s="192"/>
      <c r="C60" s="192"/>
      <c r="D60" s="149" t="s">
        <v>1002</v>
      </c>
      <c r="E60" s="164">
        <v>42000</v>
      </c>
      <c r="F60" s="168">
        <v>43252</v>
      </c>
      <c r="G60" s="71"/>
    </row>
    <row r="61" spans="2:12" ht="40" thickBot="1">
      <c r="B61" s="192"/>
      <c r="C61" s="192"/>
      <c r="D61" s="198" t="s">
        <v>1016</v>
      </c>
      <c r="E61" s="199">
        <f>SUM(E62:E65)</f>
        <v>87000</v>
      </c>
      <c r="F61" s="197"/>
      <c r="G61" s="71"/>
      <c r="K61" s="473"/>
    </row>
    <row r="62" spans="2:12" ht="52">
      <c r="B62" s="192"/>
      <c r="C62" s="192"/>
      <c r="D62" s="26" t="s">
        <v>1003</v>
      </c>
      <c r="E62" s="165">
        <v>25000</v>
      </c>
      <c r="F62" s="166">
        <v>43269</v>
      </c>
      <c r="G62" s="71"/>
    </row>
    <row r="63" spans="2:12" ht="52">
      <c r="B63" s="192"/>
      <c r="C63" s="192"/>
      <c r="D63" s="26" t="s">
        <v>1004</v>
      </c>
      <c r="E63" s="165">
        <v>18000</v>
      </c>
      <c r="F63" s="166">
        <v>43269</v>
      </c>
      <c r="G63" s="71"/>
    </row>
    <row r="64" spans="2:12" ht="39">
      <c r="B64" s="192"/>
      <c r="C64" s="192"/>
      <c r="D64" s="26" t="s">
        <v>1005</v>
      </c>
      <c r="E64" s="165">
        <v>20000</v>
      </c>
      <c r="F64" s="166">
        <v>43269</v>
      </c>
      <c r="G64" s="71"/>
    </row>
    <row r="65" spans="2:7" ht="27" thickBot="1">
      <c r="B65" s="192"/>
      <c r="C65" s="192"/>
      <c r="D65" s="149" t="s">
        <v>1006</v>
      </c>
      <c r="E65" s="165">
        <v>24000</v>
      </c>
      <c r="F65" s="168">
        <v>43252</v>
      </c>
      <c r="G65" s="71"/>
    </row>
    <row r="66" spans="2:7">
      <c r="B66" s="192"/>
      <c r="C66" s="192"/>
      <c r="D66" s="474" t="s">
        <v>1017</v>
      </c>
      <c r="E66" s="475">
        <f>SUM(E67:E71)</f>
        <v>80000</v>
      </c>
      <c r="F66" s="476"/>
      <c r="G66" s="71"/>
    </row>
    <row r="67" spans="2:7" ht="52">
      <c r="B67" s="192"/>
      <c r="C67" s="192"/>
      <c r="D67" s="480" t="s">
        <v>1007</v>
      </c>
      <c r="E67" s="472">
        <v>22000</v>
      </c>
      <c r="F67" s="481">
        <v>43269</v>
      </c>
      <c r="G67" s="71"/>
    </row>
    <row r="68" spans="2:7" ht="26">
      <c r="B68" s="192"/>
      <c r="C68" s="192"/>
      <c r="D68" s="480" t="s">
        <v>1008</v>
      </c>
      <c r="E68" s="472">
        <v>18000</v>
      </c>
      <c r="F68" s="481">
        <v>43269</v>
      </c>
      <c r="G68" s="71"/>
    </row>
    <row r="69" spans="2:7" ht="26">
      <c r="B69" s="192"/>
      <c r="C69" s="192"/>
      <c r="D69" s="480" t="s">
        <v>1018</v>
      </c>
      <c r="E69" s="472">
        <v>18000</v>
      </c>
      <c r="F69" s="481">
        <v>43269</v>
      </c>
      <c r="G69" s="71"/>
    </row>
    <row r="70" spans="2:7" ht="26">
      <c r="B70" s="192"/>
      <c r="C70" s="192"/>
      <c r="D70" s="480" t="s">
        <v>1010</v>
      </c>
      <c r="E70" s="472">
        <v>12000</v>
      </c>
      <c r="F70" s="481">
        <v>43269</v>
      </c>
      <c r="G70" s="71"/>
    </row>
    <row r="71" spans="2:7" ht="26">
      <c r="B71" s="192"/>
      <c r="C71" s="192"/>
      <c r="D71" s="480" t="s">
        <v>1011</v>
      </c>
      <c r="E71" s="472">
        <v>10000</v>
      </c>
      <c r="F71" s="481">
        <v>43269</v>
      </c>
      <c r="G71" s="71"/>
    </row>
    <row r="72" spans="2:7" ht="14" thickBot="1">
      <c r="B72" s="53"/>
      <c r="C72" s="53"/>
      <c r="D72" s="477" t="s">
        <v>289</v>
      </c>
      <c r="E72" s="478">
        <v>2169000</v>
      </c>
      <c r="F72" s="479"/>
      <c r="G72" s="71"/>
    </row>
    <row r="73" spans="2:7">
      <c r="B73" s="53"/>
      <c r="C73" s="53"/>
      <c r="D73" s="72"/>
      <c r="E73" s="72"/>
      <c r="F73" s="72"/>
      <c r="G73" s="71"/>
    </row>
    <row r="74" spans="2:7" ht="14" thickBot="1">
      <c r="B74" s="496" t="s">
        <v>298</v>
      </c>
      <c r="C74" s="496"/>
      <c r="D74" s="496"/>
      <c r="E74" s="496"/>
      <c r="F74" s="152"/>
      <c r="G74" s="71"/>
    </row>
    <row r="75" spans="2:7" ht="45" customHeight="1" thickBot="1">
      <c r="B75" s="496" t="s">
        <v>215</v>
      </c>
      <c r="C75" s="496"/>
      <c r="D75" s="506">
        <v>0.33</v>
      </c>
      <c r="E75" s="507"/>
      <c r="F75" s="72"/>
      <c r="G75" s="71"/>
    </row>
    <row r="76" spans="2:7" ht="14" thickBot="1">
      <c r="B76" s="508"/>
      <c r="C76" s="508"/>
      <c r="D76" s="508"/>
      <c r="E76" s="508"/>
      <c r="F76" s="72"/>
      <c r="G76" s="71"/>
    </row>
    <row r="77" spans="2:7" ht="47.25" customHeight="1" thickBot="1">
      <c r="B77" s="496" t="s">
        <v>216</v>
      </c>
      <c r="C77" s="496"/>
      <c r="D77" s="440" t="s">
        <v>850</v>
      </c>
      <c r="E77" s="441"/>
      <c r="F77" s="72"/>
      <c r="G77" s="71"/>
    </row>
    <row r="78" spans="2:7" ht="174" customHeight="1" thickBot="1">
      <c r="B78" s="496" t="s">
        <v>217</v>
      </c>
      <c r="C78" s="496"/>
      <c r="D78" s="509" t="s">
        <v>849</v>
      </c>
      <c r="E78" s="510"/>
      <c r="F78" s="72"/>
      <c r="G78" s="71"/>
    </row>
    <row r="79" spans="2:7">
      <c r="B79" s="53"/>
      <c r="C79" s="53"/>
      <c r="D79" s="72"/>
      <c r="E79" s="72"/>
      <c r="F79" s="72"/>
      <c r="G79" s="71"/>
    </row>
    <row r="80" spans="2:7" ht="14" thickBot="1">
      <c r="B80" s="511"/>
      <c r="C80" s="511"/>
      <c r="D80" s="73"/>
      <c r="E80" s="58"/>
      <c r="F80" s="58"/>
      <c r="G80" s="74"/>
    </row>
    <row r="81" spans="2:10">
      <c r="B81" s="512"/>
      <c r="C81" s="512"/>
      <c r="D81" s="513"/>
      <c r="E81" s="513"/>
      <c r="F81" s="13"/>
      <c r="G81" s="27"/>
      <c r="H81" s="27"/>
      <c r="I81" s="27"/>
      <c r="J81" s="27"/>
    </row>
    <row r="82" spans="2:10">
      <c r="B82" s="158"/>
      <c r="C82" s="158"/>
      <c r="D82" s="25"/>
      <c r="E82" s="25"/>
      <c r="F82" s="13"/>
    </row>
    <row r="83" spans="2:10">
      <c r="B83" s="515"/>
      <c r="C83" s="515"/>
      <c r="D83" s="516"/>
      <c r="E83" s="516"/>
      <c r="F83" s="13"/>
    </row>
    <row r="84" spans="2:10">
      <c r="B84" s="515"/>
      <c r="C84" s="515"/>
      <c r="D84" s="514"/>
      <c r="E84" s="514"/>
      <c r="F84" s="13"/>
    </row>
    <row r="85" spans="2:10">
      <c r="B85" s="160"/>
      <c r="C85" s="160"/>
      <c r="D85" s="13"/>
      <c r="E85" s="13"/>
      <c r="F85" s="13"/>
    </row>
    <row r="86" spans="2:10">
      <c r="B86" s="512"/>
      <c r="C86" s="512"/>
      <c r="D86" s="13"/>
      <c r="E86" s="13"/>
      <c r="F86" s="13"/>
    </row>
    <row r="87" spans="2:10">
      <c r="B87" s="512"/>
      <c r="C87" s="512"/>
      <c r="D87" s="514"/>
      <c r="E87" s="514"/>
      <c r="F87" s="13"/>
    </row>
    <row r="88" spans="2:10">
      <c r="B88" s="515"/>
      <c r="C88" s="515"/>
      <c r="D88" s="514"/>
      <c r="E88" s="514"/>
      <c r="F88" s="13"/>
    </row>
    <row r="89" spans="2:10">
      <c r="B89" s="28"/>
      <c r="C89" s="160"/>
      <c r="D89" s="29"/>
      <c r="E89" s="13"/>
      <c r="F89" s="13"/>
    </row>
    <row r="90" spans="2:10">
      <c r="B90" s="28"/>
      <c r="C90" s="28"/>
      <c r="D90" s="29"/>
      <c r="E90" s="29"/>
      <c r="F90" s="12"/>
    </row>
    <row r="91" spans="2:10">
      <c r="D91" s="30"/>
      <c r="E91" s="30"/>
    </row>
    <row r="92" spans="2:10">
      <c r="D92" s="30"/>
      <c r="E92" s="30"/>
    </row>
  </sheetData>
  <customSheetViews>
    <customSheetView guid="{C16E6025-0F4E-5C45-83BC-38B893A773D8}" topLeftCell="A61">
      <selection activeCell="K51" sqref="K51:L51"/>
      <pageSetup orientation="portrait"/>
    </customSheetView>
    <customSheetView guid="{811AEEFD-864B-4295-BC4B-D3F68E941F91}" topLeftCell="A61">
      <selection activeCell="K51" sqref="K51:L51"/>
      <pageSetup orientation="portrait"/>
    </customSheetView>
    <customSheetView guid="{1A7E7A08-D972-4E2D-851E-9E56DC6645DB}" topLeftCell="A76">
      <selection activeCell="L78" sqref="L78"/>
      <pageSetup orientation="portrait"/>
    </customSheetView>
    <customSheetView guid="{D749D8ED-BF3B-4A77-B2E7-1AB83FF32417}">
      <selection activeCell="F67" sqref="F67"/>
      <pageSetup orientation="portrait"/>
    </customSheetView>
    <customSheetView guid="{827F82A2-A4FA-4336-9BE8-6D2B292EC76D}">
      <pageSetup orientation="portrait"/>
    </customSheetView>
    <customSheetView guid="{CE2E0357-2E92-4626-8CBB-3829B8A193B0}" topLeftCell="A37">
      <selection activeCell="C42" sqref="C42"/>
      <pageSetup orientation="portrait"/>
    </customSheetView>
    <customSheetView guid="{B0EC7550-2A5F-4817-AE13-B2890DAA90D8}" topLeftCell="A73">
      <selection activeCell="E51" sqref="E51"/>
      <pageSetup orientation="portrait"/>
    </customSheetView>
    <customSheetView guid="{4412D848-236E-4B44-83CE-1366056B2D08}" topLeftCell="A61">
      <selection activeCell="K51" sqref="K51:L51"/>
      <pageSetup orientation="portrait"/>
    </customSheetView>
  </customSheetViews>
  <mergeCells count="31">
    <mergeCell ref="B87:C87"/>
    <mergeCell ref="D87:E87"/>
    <mergeCell ref="B88:C88"/>
    <mergeCell ref="D88:E88"/>
    <mergeCell ref="B83:C83"/>
    <mergeCell ref="D83:E83"/>
    <mergeCell ref="B84:C84"/>
    <mergeCell ref="D84:E84"/>
    <mergeCell ref="B86:C86"/>
    <mergeCell ref="B78:C78"/>
    <mergeCell ref="D78:E78"/>
    <mergeCell ref="B80:C80"/>
    <mergeCell ref="B81:C81"/>
    <mergeCell ref="D81:E81"/>
    <mergeCell ref="B74:E74"/>
    <mergeCell ref="B75:C75"/>
    <mergeCell ref="D75:E75"/>
    <mergeCell ref="B76:E76"/>
    <mergeCell ref="B77:C77"/>
    <mergeCell ref="B3:F3"/>
    <mergeCell ref="B5:E5"/>
    <mergeCell ref="B7:C7"/>
    <mergeCell ref="B8:E8"/>
    <mergeCell ref="B9:C9"/>
    <mergeCell ref="D9:E9"/>
    <mergeCell ref="B47:C47"/>
    <mergeCell ref="B10:C10"/>
    <mergeCell ref="D10:E10"/>
    <mergeCell ref="B12:C12"/>
    <mergeCell ref="B13:C13"/>
    <mergeCell ref="B46:C46"/>
  </mergeCells>
  <dataValidations count="1">
    <dataValidation type="whole" allowBlank="1" showInputMessage="1" showErrorMessage="1" sqref="D83 D65619 D131155 D196691 D262227 D327763 D393299 D458835 D524371 D589907 D655443 D720979 D786515 D852051 D917587 D983123 E77 D65613 D131149 D196685 D262221 D327757 D393293 D458829 D524365 D589901 D655437 D720973 D786509 D852045 D917581 D983117 D9 D65538 D131074 D196610 D262146 D327682 D393218 D458754 D524290 D589826 D655362 D720898 D786434 D851970 D917506 D983042">
      <formula1>-999999999</formula1>
      <formula2>999999999</formula2>
    </dataValidation>
  </dataValidations>
  <pageMargins left="0.25" right="0.25" top="0.18" bottom="0.19" header="0.17" footer="0.17"/>
  <extLst>
    <ext xmlns:x14="http://schemas.microsoft.com/office/spreadsheetml/2009/9/main" uri="{CCE6A557-97BC-4b89-ADB6-D9C93CAAB3DF}">
      <x14:dataValidations xmlns:xm="http://schemas.microsoft.com/office/excel/2006/main" count="1">
        <x14:dataValidation type="list" allowBlank="1" showInputMessage="1" showErrorMessage="1">
          <x14:formula1>
            <xm:f>'[2]FinancialData]\Users\Ezequiel Gaspes\AppData\'!#REF!</xm:f>
          </x14:formula1>
          <xm:sqref>D87 D65623 D131159 D196695 D262231 D327767 D393303 D458839 D524375 D589911 D655447 D720983 D786519 D852055 D917591 D983127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5"/>
  <sheetViews>
    <sheetView topLeftCell="A48" workbookViewId="0">
      <selection activeCell="D62" sqref="D62"/>
    </sheetView>
  </sheetViews>
  <sheetFormatPr baseColWidth="10" defaultColWidth="9.1640625" defaultRowHeight="14" x14ac:dyDescent="0"/>
  <cols>
    <col min="1" max="1" width="1.5" customWidth="1"/>
    <col min="2" max="2" width="1.83203125" style="310" customWidth="1"/>
    <col min="3" max="3" width="26.5" style="310" customWidth="1"/>
    <col min="4" max="4" width="32.5" style="310" customWidth="1"/>
    <col min="5" max="5" width="14.5" style="310" customWidth="1"/>
    <col min="6" max="6" width="13" style="311" customWidth="1"/>
    <col min="7" max="7" width="15.1640625" style="310" customWidth="1"/>
    <col min="8" max="8" width="15.5" style="310" customWidth="1"/>
    <col min="9" max="9" width="1.5" style="310" customWidth="1"/>
    <col min="10" max="10" width="31.1640625" customWidth="1"/>
  </cols>
  <sheetData>
    <row r="1" spans="2:10" ht="8.25" customHeight="1" thickBot="1"/>
    <row r="2" spans="2:10" ht="15" customHeight="1" thickBot="1">
      <c r="B2" s="312"/>
      <c r="C2" s="313"/>
      <c r="D2" s="313"/>
      <c r="E2" s="313"/>
      <c r="F2" s="314"/>
      <c r="G2" s="313"/>
      <c r="H2" s="313"/>
      <c r="I2" s="315"/>
    </row>
    <row r="3" spans="2:10" ht="21.75" customHeight="1" thickBot="1">
      <c r="B3" s="316"/>
      <c r="C3" s="406" t="s">
        <v>831</v>
      </c>
      <c r="D3" s="407"/>
      <c r="E3" s="407"/>
      <c r="F3" s="407"/>
      <c r="G3" s="407"/>
      <c r="H3" s="408"/>
      <c r="I3" s="317"/>
    </row>
    <row r="4" spans="2:10" ht="14.5" customHeight="1">
      <c r="B4" s="409"/>
      <c r="C4" s="410"/>
      <c r="D4" s="410"/>
      <c r="E4" s="410"/>
      <c r="F4" s="410"/>
      <c r="G4" s="410"/>
      <c r="H4" s="410"/>
      <c r="I4" s="317"/>
    </row>
    <row r="5" spans="2:10" ht="16" thickBot="1">
      <c r="B5" s="318"/>
      <c r="C5" s="411" t="s">
        <v>824</v>
      </c>
      <c r="D5" s="411"/>
      <c r="E5" s="411"/>
      <c r="F5" s="411"/>
      <c r="G5" s="411"/>
      <c r="H5" s="411"/>
      <c r="I5" s="317"/>
    </row>
    <row r="6" spans="2:10" ht="15" thickBot="1">
      <c r="B6" s="318"/>
      <c r="C6" s="412" t="s">
        <v>825</v>
      </c>
      <c r="D6" s="412"/>
      <c r="E6" s="412"/>
      <c r="F6" s="413"/>
      <c r="G6" s="414">
        <v>10</v>
      </c>
      <c r="H6" s="319"/>
      <c r="I6" s="317"/>
    </row>
    <row r="7" spans="2:10" ht="14.5" customHeight="1">
      <c r="B7" s="318"/>
      <c r="C7" s="319"/>
      <c r="D7" s="320"/>
      <c r="E7" s="319"/>
      <c r="F7" s="321"/>
      <c r="G7" s="319"/>
      <c r="H7" s="319"/>
      <c r="I7" s="317"/>
    </row>
    <row r="8" spans="2:10" ht="14.5" customHeight="1">
      <c r="B8" s="318"/>
      <c r="C8" s="404" t="s">
        <v>236</v>
      </c>
      <c r="D8" s="404"/>
      <c r="E8" s="322"/>
      <c r="F8" s="323"/>
      <c r="G8" s="322"/>
      <c r="H8" s="322"/>
      <c r="I8" s="317"/>
    </row>
    <row r="9" spans="2:10" ht="15.75" customHeight="1" thickBot="1">
      <c r="B9" s="318"/>
      <c r="C9" s="404" t="s">
        <v>237</v>
      </c>
      <c r="D9" s="404"/>
      <c r="E9" s="404"/>
      <c r="F9" s="404"/>
      <c r="G9" s="404"/>
      <c r="H9" s="404"/>
      <c r="I9" s="317"/>
    </row>
    <row r="10" spans="2:10" ht="42">
      <c r="B10" s="318"/>
      <c r="C10" s="324" t="s">
        <v>239</v>
      </c>
      <c r="D10" s="325" t="s">
        <v>238</v>
      </c>
      <c r="E10" s="326" t="s">
        <v>318</v>
      </c>
      <c r="F10" s="327" t="s">
        <v>330</v>
      </c>
      <c r="G10" s="326" t="s">
        <v>294</v>
      </c>
      <c r="H10" s="328" t="s">
        <v>293</v>
      </c>
      <c r="I10" s="317"/>
    </row>
    <row r="11" spans="2:10" ht="15" customHeight="1">
      <c r="B11" s="318"/>
      <c r="C11" s="329" t="s">
        <v>801</v>
      </c>
      <c r="D11" s="330" t="s">
        <v>736</v>
      </c>
      <c r="E11" s="333">
        <v>13705.61</v>
      </c>
      <c r="F11" s="461">
        <v>42489</v>
      </c>
      <c r="G11" s="337">
        <v>13705.61</v>
      </c>
      <c r="H11" s="332">
        <f t="shared" ref="H11:H26" si="0">+E11-G11</f>
        <v>0</v>
      </c>
      <c r="I11" s="317"/>
      <c r="J11" t="s">
        <v>988</v>
      </c>
    </row>
    <row r="12" spans="2:10">
      <c r="B12" s="318"/>
      <c r="C12" s="329" t="s">
        <v>801</v>
      </c>
      <c r="D12" s="330" t="s">
        <v>737</v>
      </c>
      <c r="E12" s="333">
        <v>13133.04</v>
      </c>
      <c r="F12" s="461">
        <v>42461</v>
      </c>
      <c r="G12" s="337">
        <f>+E12</f>
        <v>13133.04</v>
      </c>
      <c r="H12" s="337">
        <f t="shared" si="0"/>
        <v>0</v>
      </c>
      <c r="I12" s="317"/>
      <c r="J12" t="s">
        <v>987</v>
      </c>
    </row>
    <row r="13" spans="2:10" ht="15.75" customHeight="1">
      <c r="B13" s="318"/>
      <c r="C13" s="329" t="s">
        <v>801</v>
      </c>
      <c r="D13" s="330" t="s">
        <v>738</v>
      </c>
      <c r="E13" s="333">
        <v>9476.31</v>
      </c>
      <c r="F13" s="334">
        <v>42552</v>
      </c>
      <c r="G13" s="337">
        <v>9476.31</v>
      </c>
      <c r="H13" s="337">
        <f t="shared" si="0"/>
        <v>0</v>
      </c>
      <c r="I13" s="317"/>
    </row>
    <row r="14" spans="2:10">
      <c r="B14" s="318"/>
      <c r="C14" s="329" t="s">
        <v>801</v>
      </c>
      <c r="D14" s="330" t="s">
        <v>739</v>
      </c>
      <c r="E14" s="333">
        <v>8755.36</v>
      </c>
      <c r="F14" s="334">
        <v>42552</v>
      </c>
      <c r="G14" s="337">
        <v>5439.45</v>
      </c>
      <c r="H14" s="337">
        <f t="shared" si="0"/>
        <v>3315.9100000000008</v>
      </c>
      <c r="I14" s="317"/>
    </row>
    <row r="15" spans="2:10">
      <c r="B15" s="318"/>
      <c r="C15" s="329" t="s">
        <v>801</v>
      </c>
      <c r="D15" s="330" t="s">
        <v>740</v>
      </c>
      <c r="E15" s="333">
        <v>23464.34</v>
      </c>
      <c r="F15" s="334">
        <v>42736</v>
      </c>
      <c r="G15" s="337">
        <v>9740.3700000000008</v>
      </c>
      <c r="H15" s="337">
        <f t="shared" si="0"/>
        <v>13723.97</v>
      </c>
      <c r="I15" s="317"/>
    </row>
    <row r="16" spans="2:10">
      <c r="B16" s="318"/>
      <c r="C16" s="329" t="s">
        <v>801</v>
      </c>
      <c r="D16" s="330" t="s">
        <v>741</v>
      </c>
      <c r="E16" s="333">
        <v>21950.87</v>
      </c>
      <c r="F16" s="334">
        <v>42736</v>
      </c>
      <c r="G16" s="337">
        <v>9112.11</v>
      </c>
      <c r="H16" s="337">
        <f t="shared" si="0"/>
        <v>12838.759999999998</v>
      </c>
      <c r="I16" s="317"/>
    </row>
    <row r="17" spans="2:10">
      <c r="B17" s="318"/>
      <c r="C17" s="329" t="s">
        <v>801</v>
      </c>
      <c r="D17" s="330" t="s">
        <v>742</v>
      </c>
      <c r="E17" s="333">
        <v>15138.4</v>
      </c>
      <c r="F17" s="334">
        <v>42736</v>
      </c>
      <c r="G17" s="337">
        <v>6421.95</v>
      </c>
      <c r="H17" s="337">
        <f t="shared" si="0"/>
        <v>8716.4500000000007</v>
      </c>
      <c r="I17" s="317"/>
    </row>
    <row r="18" spans="2:10">
      <c r="B18" s="318"/>
      <c r="C18" s="329" t="s">
        <v>801</v>
      </c>
      <c r="D18" s="330" t="s">
        <v>743</v>
      </c>
      <c r="E18" s="333">
        <v>20436.66</v>
      </c>
      <c r="F18" s="334">
        <v>42736</v>
      </c>
      <c r="G18" s="337">
        <v>6786.83</v>
      </c>
      <c r="H18" s="337">
        <f t="shared" si="0"/>
        <v>13649.83</v>
      </c>
      <c r="I18" s="317"/>
    </row>
    <row r="19" spans="2:10">
      <c r="B19" s="318"/>
      <c r="C19" s="329" t="s">
        <v>801</v>
      </c>
      <c r="D19" s="330" t="s">
        <v>744</v>
      </c>
      <c r="E19" s="333">
        <v>15958.23</v>
      </c>
      <c r="F19" s="334">
        <v>42767</v>
      </c>
      <c r="G19" s="337">
        <v>5958.96</v>
      </c>
      <c r="H19" s="337">
        <f t="shared" si="0"/>
        <v>9999.27</v>
      </c>
      <c r="I19" s="317"/>
    </row>
    <row r="20" spans="2:10">
      <c r="B20" s="318"/>
      <c r="C20" s="329" t="s">
        <v>801</v>
      </c>
      <c r="D20" s="330" t="s">
        <v>745</v>
      </c>
      <c r="E20" s="333">
        <v>10218.33</v>
      </c>
      <c r="F20" s="334">
        <v>42795</v>
      </c>
      <c r="G20" s="337">
        <v>5141.99</v>
      </c>
      <c r="H20" s="337">
        <f t="shared" si="0"/>
        <v>5076.34</v>
      </c>
      <c r="I20" s="317"/>
    </row>
    <row r="21" spans="2:10">
      <c r="B21" s="318"/>
      <c r="C21" s="329" t="s">
        <v>801</v>
      </c>
      <c r="D21" s="330" t="s">
        <v>827</v>
      </c>
      <c r="E21" s="333">
        <v>14592.69</v>
      </c>
      <c r="F21" s="334">
        <v>42825</v>
      </c>
      <c r="G21" s="337">
        <v>14592.69</v>
      </c>
      <c r="H21" s="337">
        <f t="shared" si="0"/>
        <v>0</v>
      </c>
      <c r="I21" s="317"/>
    </row>
    <row r="22" spans="2:10">
      <c r="B22" s="318"/>
      <c r="C22" s="329" t="s">
        <v>801</v>
      </c>
      <c r="D22" s="330" t="s">
        <v>828</v>
      </c>
      <c r="E22" s="333">
        <v>15046.67</v>
      </c>
      <c r="F22" s="334">
        <v>42853</v>
      </c>
      <c r="G22" s="337">
        <v>1822.42</v>
      </c>
      <c r="H22" s="337">
        <f t="shared" si="0"/>
        <v>13224.25</v>
      </c>
      <c r="I22" s="317"/>
    </row>
    <row r="23" spans="2:10">
      <c r="B23" s="318"/>
      <c r="C23" s="329" t="s">
        <v>801</v>
      </c>
      <c r="D23" s="330" t="s">
        <v>748</v>
      </c>
      <c r="E23" s="333">
        <v>108555.98</v>
      </c>
      <c r="F23" s="334">
        <v>42629</v>
      </c>
      <c r="G23" s="337">
        <v>52670.67</v>
      </c>
      <c r="H23" s="332">
        <f>+E23-G23</f>
        <v>55885.31</v>
      </c>
      <c r="I23" s="317"/>
    </row>
    <row r="24" spans="2:10">
      <c r="B24" s="318"/>
      <c r="C24" s="331" t="s">
        <v>804</v>
      </c>
      <c r="D24" s="330" t="s">
        <v>746</v>
      </c>
      <c r="E24" s="333">
        <v>9018</v>
      </c>
      <c r="F24" s="334">
        <v>42704</v>
      </c>
      <c r="G24" s="337">
        <v>9103</v>
      </c>
      <c r="H24" s="332">
        <f t="shared" si="0"/>
        <v>-85</v>
      </c>
      <c r="I24" s="317"/>
    </row>
    <row r="25" spans="2:10">
      <c r="B25" s="318"/>
      <c r="C25" s="331" t="s">
        <v>804</v>
      </c>
      <c r="D25" s="330" t="s">
        <v>746</v>
      </c>
      <c r="E25" s="333">
        <v>11615.63</v>
      </c>
      <c r="F25" s="334">
        <v>42704</v>
      </c>
      <c r="G25" s="337">
        <v>11725.13</v>
      </c>
      <c r="H25" s="332">
        <f t="shared" si="0"/>
        <v>-109.5</v>
      </c>
      <c r="I25" s="317"/>
    </row>
    <row r="26" spans="2:10" ht="28">
      <c r="B26" s="318"/>
      <c r="C26" s="331" t="s">
        <v>802</v>
      </c>
      <c r="D26" s="330" t="s">
        <v>747</v>
      </c>
      <c r="E26" s="333">
        <v>3457.52</v>
      </c>
      <c r="F26" s="334">
        <v>42632</v>
      </c>
      <c r="G26" s="337">
        <v>3457.52</v>
      </c>
      <c r="H26" s="337">
        <f t="shared" si="0"/>
        <v>0</v>
      </c>
      <c r="I26" s="317"/>
    </row>
    <row r="27" spans="2:10" ht="31.5" customHeight="1">
      <c r="B27" s="318"/>
      <c r="C27" s="331" t="s">
        <v>802</v>
      </c>
      <c r="D27" s="330" t="str">
        <f>+'[3]e} (3)'!$I$341</f>
        <v>FUNES ENRIQUE ALFREDO</v>
      </c>
      <c r="E27" s="333" t="e">
        <f>+[4]Hoja1!$B$14</f>
        <v>#REF!</v>
      </c>
      <c r="F27" s="461">
        <v>42531</v>
      </c>
      <c r="G27" s="335" t="e">
        <f>+E27</f>
        <v>#REF!</v>
      </c>
      <c r="H27" s="336" t="e">
        <f t="shared" ref="H27:H31" si="1">+E27-G27</f>
        <v>#REF!</v>
      </c>
      <c r="I27" s="317"/>
      <c r="J27" s="462" t="s">
        <v>991</v>
      </c>
    </row>
    <row r="28" spans="2:10" ht="28">
      <c r="B28" s="318"/>
      <c r="C28" s="415" t="s">
        <v>802</v>
      </c>
      <c r="D28" s="330" t="s">
        <v>829</v>
      </c>
      <c r="E28" s="333">
        <v>4536.32</v>
      </c>
      <c r="F28" s="334">
        <v>42572</v>
      </c>
      <c r="G28" s="338">
        <v>4536.32</v>
      </c>
      <c r="H28" s="335">
        <f t="shared" si="1"/>
        <v>0</v>
      </c>
      <c r="I28" s="317"/>
    </row>
    <row r="29" spans="2:10" ht="28">
      <c r="B29" s="318"/>
      <c r="C29" s="415" t="s">
        <v>802</v>
      </c>
      <c r="D29" s="330" t="s">
        <v>829</v>
      </c>
      <c r="E29" s="333">
        <v>10853.18</v>
      </c>
      <c r="F29" s="334">
        <v>42871</v>
      </c>
      <c r="G29" s="338">
        <v>10853.18</v>
      </c>
      <c r="H29" s="335">
        <f t="shared" si="1"/>
        <v>0</v>
      </c>
      <c r="I29" s="317"/>
    </row>
    <row r="30" spans="2:10" ht="30" customHeight="1">
      <c r="B30" s="318"/>
      <c r="C30" s="415" t="s">
        <v>802</v>
      </c>
      <c r="D30" s="330" t="s">
        <v>830</v>
      </c>
      <c r="E30" s="333">
        <v>3913.63</v>
      </c>
      <c r="F30" s="334">
        <v>42893</v>
      </c>
      <c r="G30" s="338">
        <v>3913.63</v>
      </c>
      <c r="H30" s="335">
        <f t="shared" si="1"/>
        <v>0</v>
      </c>
      <c r="I30" s="317"/>
    </row>
    <row r="31" spans="2:10" ht="28">
      <c r="B31" s="318"/>
      <c r="C31" s="415" t="s">
        <v>802</v>
      </c>
      <c r="D31" s="330" t="s">
        <v>830</v>
      </c>
      <c r="E31" s="333">
        <v>9154.84</v>
      </c>
      <c r="F31" s="334">
        <v>42860</v>
      </c>
      <c r="G31" s="338">
        <v>9154.84</v>
      </c>
      <c r="H31" s="335">
        <f t="shared" si="1"/>
        <v>0</v>
      </c>
      <c r="I31" s="317"/>
    </row>
    <row r="32" spans="2:10">
      <c r="B32" s="318"/>
      <c r="C32" s="331" t="s">
        <v>803</v>
      </c>
      <c r="D32" s="330" t="str">
        <f>+D77</f>
        <v>Agro Luro SRL</v>
      </c>
      <c r="E32" s="333">
        <f>+F77</f>
        <v>53821.66</v>
      </c>
      <c r="F32" s="334">
        <v>42598</v>
      </c>
      <c r="G32" s="335">
        <f t="shared" ref="G32:G43" si="2">+E32</f>
        <v>53821.66</v>
      </c>
      <c r="H32" s="336">
        <f t="shared" ref="H32:H45" si="3">+E32-G32</f>
        <v>0</v>
      </c>
      <c r="I32" s="317"/>
    </row>
    <row r="33" spans="2:10">
      <c r="B33" s="318"/>
      <c r="C33" s="331" t="s">
        <v>803</v>
      </c>
      <c r="D33" s="330" t="s">
        <v>370</v>
      </c>
      <c r="E33" s="333">
        <v>3018.62</v>
      </c>
      <c r="F33" s="334">
        <v>42594</v>
      </c>
      <c r="G33" s="335">
        <f t="shared" si="2"/>
        <v>3018.62</v>
      </c>
      <c r="H33" s="336">
        <f t="shared" si="3"/>
        <v>0</v>
      </c>
      <c r="I33" s="317"/>
    </row>
    <row r="34" spans="2:10">
      <c r="B34" s="318"/>
      <c r="C34" s="331" t="s">
        <v>803</v>
      </c>
      <c r="D34" s="310" t="str">
        <f>+D81</f>
        <v>Metalye Maquinarias</v>
      </c>
      <c r="E34" s="333">
        <f>+E81+E84</f>
        <v>7897.7800000000007</v>
      </c>
      <c r="F34" s="334">
        <v>42599</v>
      </c>
      <c r="G34" s="335">
        <f t="shared" si="2"/>
        <v>7897.7800000000007</v>
      </c>
      <c r="H34" s="336">
        <f t="shared" si="3"/>
        <v>0</v>
      </c>
      <c r="I34" s="317"/>
    </row>
    <row r="35" spans="2:10">
      <c r="B35" s="318"/>
      <c r="C35" s="331" t="s">
        <v>803</v>
      </c>
      <c r="D35" s="330" t="str">
        <f>+D175</f>
        <v>DEISA</v>
      </c>
      <c r="E35" s="333">
        <f>+E175</f>
        <v>12974</v>
      </c>
      <c r="F35" s="334">
        <v>42611</v>
      </c>
      <c r="G35" s="335">
        <f t="shared" si="2"/>
        <v>12974</v>
      </c>
      <c r="H35" s="336">
        <f t="shared" si="3"/>
        <v>0</v>
      </c>
      <c r="I35" s="317"/>
    </row>
    <row r="36" spans="2:10">
      <c r="B36" s="318"/>
      <c r="C36" s="331" t="s">
        <v>803</v>
      </c>
      <c r="D36" s="330" t="str">
        <f>+D82</f>
        <v>El Pato Maquinarias</v>
      </c>
      <c r="E36" s="333">
        <f>+E178</f>
        <v>11663</v>
      </c>
      <c r="F36" s="334">
        <v>42611</v>
      </c>
      <c r="G36" s="335">
        <f t="shared" si="2"/>
        <v>11663</v>
      </c>
      <c r="H36" s="336">
        <f t="shared" si="3"/>
        <v>0</v>
      </c>
      <c r="I36" s="317"/>
    </row>
    <row r="37" spans="2:10">
      <c r="B37" s="318"/>
      <c r="C37" s="331" t="s">
        <v>803</v>
      </c>
      <c r="D37" s="330" t="str">
        <f>+D187</f>
        <v>Instrumental Pasteur</v>
      </c>
      <c r="E37" s="333">
        <f>+F187</f>
        <v>6419</v>
      </c>
      <c r="F37" s="334">
        <v>42608</v>
      </c>
      <c r="G37" s="335">
        <f t="shared" si="2"/>
        <v>6419</v>
      </c>
      <c r="H37" s="336">
        <f t="shared" si="3"/>
        <v>0</v>
      </c>
      <c r="I37" s="317"/>
    </row>
    <row r="38" spans="2:10">
      <c r="B38" s="318"/>
      <c r="C38" s="331" t="s">
        <v>803</v>
      </c>
      <c r="D38" s="330" t="str">
        <f>+D206</f>
        <v>Instrumentalia</v>
      </c>
      <c r="E38" s="333">
        <f>+F206+F209</f>
        <v>7843</v>
      </c>
      <c r="F38" s="334">
        <f>+F37</f>
        <v>42608</v>
      </c>
      <c r="G38" s="335">
        <f t="shared" si="2"/>
        <v>7843</v>
      </c>
      <c r="H38" s="336">
        <f t="shared" si="3"/>
        <v>0</v>
      </c>
      <c r="I38" s="317"/>
    </row>
    <row r="39" spans="2:10">
      <c r="B39" s="318"/>
      <c r="C39" s="331" t="s">
        <v>803</v>
      </c>
      <c r="D39" s="330" t="s">
        <v>749</v>
      </c>
      <c r="E39" s="333" t="e">
        <f>+[4]Hoja1!$B$20</f>
        <v>#REF!</v>
      </c>
      <c r="F39" s="334">
        <v>42594</v>
      </c>
      <c r="G39" s="335" t="e">
        <f t="shared" si="2"/>
        <v>#REF!</v>
      </c>
      <c r="H39" s="336" t="e">
        <f t="shared" si="3"/>
        <v>#REF!</v>
      </c>
      <c r="I39" s="317"/>
    </row>
    <row r="40" spans="2:10">
      <c r="B40" s="318"/>
      <c r="C40" s="331" t="s">
        <v>803</v>
      </c>
      <c r="D40" s="330" t="str">
        <f>+D204</f>
        <v>Lasarte HNOS SRL</v>
      </c>
      <c r="E40" s="333">
        <f>+E204</f>
        <v>5582</v>
      </c>
      <c r="F40" s="461">
        <v>42608</v>
      </c>
      <c r="G40" s="335">
        <f t="shared" si="2"/>
        <v>5582</v>
      </c>
      <c r="H40" s="336">
        <f t="shared" si="3"/>
        <v>0</v>
      </c>
      <c r="I40" s="317"/>
      <c r="J40" t="s">
        <v>990</v>
      </c>
    </row>
    <row r="41" spans="2:10">
      <c r="B41" s="318"/>
      <c r="C41" s="331" t="s">
        <v>803</v>
      </c>
      <c r="D41" s="330" t="str">
        <f>+D98</f>
        <v>PyR Argentina</v>
      </c>
      <c r="E41" s="333">
        <f>+E98</f>
        <v>10572</v>
      </c>
      <c r="F41" s="334">
        <v>42634</v>
      </c>
      <c r="G41" s="335">
        <f t="shared" si="2"/>
        <v>10572</v>
      </c>
      <c r="H41" s="336">
        <f t="shared" si="3"/>
        <v>0</v>
      </c>
      <c r="I41" s="317"/>
    </row>
    <row r="42" spans="2:10">
      <c r="B42" s="318"/>
      <c r="C42" s="331" t="s">
        <v>803</v>
      </c>
      <c r="D42" s="330" t="str">
        <f>+D91</f>
        <v>Riegos Pigue</v>
      </c>
      <c r="E42" s="333">
        <f>+F91+F93+F107</f>
        <v>28287.47</v>
      </c>
      <c r="F42" s="334">
        <v>42661</v>
      </c>
      <c r="G42" s="335">
        <f t="shared" si="2"/>
        <v>28287.47</v>
      </c>
      <c r="H42" s="336">
        <f t="shared" si="3"/>
        <v>0</v>
      </c>
      <c r="I42" s="317"/>
    </row>
    <row r="43" spans="2:10">
      <c r="B43" s="318"/>
      <c r="C43" s="331" t="s">
        <v>803</v>
      </c>
      <c r="D43" s="330" t="str">
        <f>+D216</f>
        <v>Sartorius</v>
      </c>
      <c r="E43" s="333">
        <f>+E216</f>
        <v>8748.2999999999993</v>
      </c>
      <c r="F43" s="334">
        <v>42608</v>
      </c>
      <c r="G43" s="335">
        <f t="shared" si="2"/>
        <v>8748.2999999999993</v>
      </c>
      <c r="H43" s="336">
        <f t="shared" si="3"/>
        <v>0</v>
      </c>
      <c r="I43" s="317"/>
    </row>
    <row r="44" spans="2:10">
      <c r="B44" s="318"/>
      <c r="C44" s="331" t="s">
        <v>803</v>
      </c>
      <c r="D44" s="330" t="str">
        <f>+D73</f>
        <v>SURGENTE MOLINOS SA</v>
      </c>
      <c r="E44" s="333">
        <f>+E73</f>
        <v>30877.79</v>
      </c>
      <c r="F44" s="334">
        <v>42636</v>
      </c>
      <c r="G44" s="338">
        <f>+F73</f>
        <v>12036.44</v>
      </c>
      <c r="H44" s="335">
        <f t="shared" si="3"/>
        <v>18841.349999999999</v>
      </c>
      <c r="I44" s="317"/>
    </row>
    <row r="45" spans="2:10">
      <c r="B45" s="318"/>
      <c r="C45" s="331" t="s">
        <v>803</v>
      </c>
      <c r="D45" s="330" t="str">
        <f>+D90</f>
        <v>Wekume Agro Servicios SRL.</v>
      </c>
      <c r="E45" s="333">
        <f>+F110+F113+F116+F119+F122+F125+F128+F131+F134+F137+F140+F143+F146+F149+F152+F155+F158+F161</f>
        <v>93300.160000000003</v>
      </c>
      <c r="F45" s="334">
        <v>42817</v>
      </c>
      <c r="G45" s="338">
        <v>93300.160000000003</v>
      </c>
      <c r="H45" s="335">
        <f t="shared" si="3"/>
        <v>0</v>
      </c>
      <c r="I45" s="317"/>
    </row>
    <row r="46" spans="2:10" ht="30" customHeight="1">
      <c r="B46" s="318"/>
      <c r="C46" s="436" t="s">
        <v>735</v>
      </c>
      <c r="D46" s="436"/>
      <c r="E46" s="436"/>
      <c r="F46" s="436"/>
      <c r="G46" s="436"/>
      <c r="H46" s="403"/>
      <c r="I46" s="317"/>
    </row>
    <row r="47" spans="2:10" ht="30" customHeight="1">
      <c r="B47" s="318"/>
      <c r="C47" s="404" t="s">
        <v>240</v>
      </c>
      <c r="D47" s="404"/>
      <c r="E47" s="320"/>
      <c r="F47" s="339"/>
      <c r="G47" s="320"/>
      <c r="H47" s="320"/>
      <c r="I47" s="317"/>
    </row>
    <row r="48" spans="2:10" ht="30" customHeight="1" thickBot="1">
      <c r="B48" s="318"/>
      <c r="C48" s="437" t="s">
        <v>826</v>
      </c>
      <c r="D48" s="434"/>
      <c r="E48" s="434"/>
      <c r="F48" s="435"/>
      <c r="G48" s="434"/>
      <c r="H48" s="405"/>
      <c r="I48" s="317"/>
      <c r="J48" t="s">
        <v>989</v>
      </c>
    </row>
    <row r="49" spans="2:9" ht="30" customHeight="1" thickBot="1">
      <c r="B49" s="318"/>
      <c r="C49" s="416" t="s">
        <v>295</v>
      </c>
      <c r="D49" s="417" t="s">
        <v>241</v>
      </c>
      <c r="E49" s="418" t="s">
        <v>319</v>
      </c>
      <c r="F49" s="419" t="s">
        <v>320</v>
      </c>
      <c r="G49" s="420" t="s">
        <v>292</v>
      </c>
      <c r="H49" s="421"/>
      <c r="I49" s="340"/>
    </row>
    <row r="50" spans="2:9" ht="42">
      <c r="B50" s="318"/>
      <c r="C50" s="396" t="s">
        <v>853</v>
      </c>
      <c r="D50" s="348" t="s">
        <v>750</v>
      </c>
      <c r="E50" s="341">
        <v>7896</v>
      </c>
      <c r="F50" s="349" t="s">
        <v>851</v>
      </c>
      <c r="G50" s="399" t="s">
        <v>371</v>
      </c>
      <c r="H50" s="320"/>
      <c r="I50" s="402"/>
    </row>
    <row r="51" spans="2:9">
      <c r="B51" s="318"/>
      <c r="C51" s="397"/>
      <c r="D51" s="347" t="s">
        <v>751</v>
      </c>
      <c r="E51" s="343">
        <v>68669</v>
      </c>
      <c r="F51" s="350"/>
      <c r="G51" s="400"/>
      <c r="H51" s="320"/>
      <c r="I51" s="402"/>
    </row>
    <row r="52" spans="2:9" ht="15" thickBot="1">
      <c r="B52" s="318"/>
      <c r="C52" s="398"/>
      <c r="D52" s="346" t="s">
        <v>752</v>
      </c>
      <c r="E52" s="344">
        <v>17928</v>
      </c>
      <c r="F52" s="344">
        <v>17928</v>
      </c>
      <c r="G52" s="401"/>
      <c r="H52" s="320"/>
      <c r="I52" s="402"/>
    </row>
    <row r="53" spans="2:9" ht="42">
      <c r="B53" s="318"/>
      <c r="C53" s="396" t="s">
        <v>854</v>
      </c>
      <c r="D53" s="348" t="s">
        <v>750</v>
      </c>
      <c r="E53" s="341">
        <v>3913.24</v>
      </c>
      <c r="F53" s="349" t="s">
        <v>851</v>
      </c>
      <c r="G53" s="399" t="s">
        <v>371</v>
      </c>
      <c r="H53" s="320"/>
      <c r="I53" s="402"/>
    </row>
    <row r="54" spans="2:9">
      <c r="B54" s="318"/>
      <c r="C54" s="397"/>
      <c r="D54" s="347" t="s">
        <v>751</v>
      </c>
      <c r="E54" s="343">
        <v>165897</v>
      </c>
      <c r="F54" s="350"/>
      <c r="G54" s="400"/>
      <c r="H54" s="320"/>
      <c r="I54" s="402"/>
    </row>
    <row r="55" spans="2:9" ht="15" thickBot="1">
      <c r="B55" s="318"/>
      <c r="C55" s="398"/>
      <c r="D55" s="346" t="s">
        <v>752</v>
      </c>
      <c r="E55" s="344">
        <v>12309</v>
      </c>
      <c r="F55" s="344">
        <v>12309</v>
      </c>
      <c r="G55" s="401"/>
      <c r="H55" s="320"/>
      <c r="I55" s="402"/>
    </row>
    <row r="56" spans="2:9" ht="42">
      <c r="B56" s="318"/>
      <c r="C56" s="396" t="s">
        <v>855</v>
      </c>
      <c r="D56" s="348" t="s">
        <v>750</v>
      </c>
      <c r="E56" s="341">
        <v>1498</v>
      </c>
      <c r="F56" s="349" t="s">
        <v>851</v>
      </c>
      <c r="G56" s="399" t="s">
        <v>371</v>
      </c>
      <c r="H56" s="320"/>
      <c r="I56" s="402"/>
    </row>
    <row r="57" spans="2:9">
      <c r="B57" s="318"/>
      <c r="C57" s="397"/>
      <c r="D57" s="347" t="s">
        <v>751</v>
      </c>
      <c r="E57" s="343">
        <v>52647</v>
      </c>
      <c r="F57" s="350"/>
      <c r="G57" s="400"/>
      <c r="H57" s="320"/>
      <c r="I57" s="402"/>
    </row>
    <row r="58" spans="2:9" ht="15" thickBot="1">
      <c r="B58" s="318"/>
      <c r="C58" s="398"/>
      <c r="D58" s="346" t="s">
        <v>752</v>
      </c>
      <c r="E58" s="344">
        <v>2954</v>
      </c>
      <c r="F58" s="344">
        <v>2954</v>
      </c>
      <c r="G58" s="401"/>
      <c r="H58" s="320"/>
      <c r="I58" s="402"/>
    </row>
    <row r="59" spans="2:9" ht="70.5" customHeight="1">
      <c r="B59" s="318"/>
      <c r="C59" s="396" t="s">
        <v>856</v>
      </c>
      <c r="D59" s="348" t="s">
        <v>750</v>
      </c>
      <c r="E59" s="341">
        <v>9240.4500000000007</v>
      </c>
      <c r="F59" s="349" t="s">
        <v>851</v>
      </c>
      <c r="G59" s="399" t="s">
        <v>371</v>
      </c>
      <c r="H59" s="320"/>
      <c r="I59" s="402"/>
    </row>
    <row r="60" spans="2:9">
      <c r="B60" s="318"/>
      <c r="C60" s="397"/>
      <c r="D60" s="347" t="s">
        <v>751</v>
      </c>
      <c r="E60" s="343">
        <v>267845</v>
      </c>
      <c r="F60" s="350"/>
      <c r="G60" s="400"/>
      <c r="H60" s="320"/>
      <c r="I60" s="402"/>
    </row>
    <row r="61" spans="2:9" ht="15" thickBot="1">
      <c r="B61" s="318"/>
      <c r="C61" s="398"/>
      <c r="D61" s="346" t="s">
        <v>752</v>
      </c>
      <c r="E61" s="344">
        <v>26342</v>
      </c>
      <c r="F61" s="344">
        <v>26342</v>
      </c>
      <c r="G61" s="401"/>
      <c r="H61" s="320"/>
      <c r="I61" s="402"/>
    </row>
    <row r="62" spans="2:9" ht="69.75" customHeight="1">
      <c r="B62" s="318"/>
      <c r="C62" s="396" t="s">
        <v>857</v>
      </c>
      <c r="D62" s="348" t="s">
        <v>751</v>
      </c>
      <c r="E62" s="341">
        <v>34402</v>
      </c>
      <c r="F62" s="349"/>
      <c r="G62" s="399" t="s">
        <v>371</v>
      </c>
      <c r="H62" s="320"/>
      <c r="I62" s="402"/>
    </row>
    <row r="63" spans="2:9" ht="15" thickBot="1">
      <c r="B63" s="318"/>
      <c r="C63" s="398"/>
      <c r="D63" s="346" t="s">
        <v>752</v>
      </c>
      <c r="E63" s="344">
        <v>5473</v>
      </c>
      <c r="F63" s="344">
        <v>5473</v>
      </c>
      <c r="G63" s="401"/>
      <c r="H63" s="320"/>
      <c r="I63" s="402"/>
    </row>
    <row r="64" spans="2:9" ht="75.75" customHeight="1">
      <c r="B64" s="318"/>
      <c r="C64" s="396" t="s">
        <v>858</v>
      </c>
      <c r="D64" s="348" t="s">
        <v>750</v>
      </c>
      <c r="E64" s="341">
        <v>5810</v>
      </c>
      <c r="F64" s="349" t="s">
        <v>851</v>
      </c>
      <c r="G64" s="399" t="s">
        <v>371</v>
      </c>
      <c r="H64" s="320"/>
      <c r="I64" s="402"/>
    </row>
    <row r="65" spans="2:9">
      <c r="B65" s="318"/>
      <c r="C65" s="397"/>
      <c r="D65" s="347" t="s">
        <v>751</v>
      </c>
      <c r="E65" s="343">
        <v>85573</v>
      </c>
      <c r="F65" s="350"/>
      <c r="G65" s="400"/>
      <c r="H65" s="320"/>
      <c r="I65" s="402"/>
    </row>
    <row r="66" spans="2:9" ht="15" customHeight="1" thickBot="1">
      <c r="B66" s="318"/>
      <c r="C66" s="398"/>
      <c r="D66" s="346" t="s">
        <v>752</v>
      </c>
      <c r="E66" s="344">
        <v>12098</v>
      </c>
      <c r="F66" s="344">
        <v>12098</v>
      </c>
      <c r="G66" s="401"/>
      <c r="H66" s="320"/>
      <c r="I66" s="402"/>
    </row>
    <row r="67" spans="2:9" ht="42">
      <c r="B67" s="318"/>
      <c r="C67" s="396" t="s">
        <v>859</v>
      </c>
      <c r="D67" s="348" t="s">
        <v>751</v>
      </c>
      <c r="E67" s="341">
        <v>523446</v>
      </c>
      <c r="F67" s="349"/>
      <c r="G67" s="399" t="s">
        <v>371</v>
      </c>
      <c r="H67" s="320"/>
      <c r="I67" s="402"/>
    </row>
    <row r="68" spans="2:9" ht="15" thickBot="1">
      <c r="B68" s="318"/>
      <c r="C68" s="398"/>
      <c r="D68" s="346" t="s">
        <v>752</v>
      </c>
      <c r="E68" s="344">
        <v>6196</v>
      </c>
      <c r="F68" s="344">
        <v>6196</v>
      </c>
      <c r="G68" s="401"/>
      <c r="H68" s="320"/>
      <c r="I68" s="402"/>
    </row>
    <row r="69" spans="2:9" ht="65.25" customHeight="1">
      <c r="B69" s="318"/>
      <c r="C69" s="396" t="s">
        <v>860</v>
      </c>
      <c r="D69" s="348" t="s">
        <v>751</v>
      </c>
      <c r="E69" s="341">
        <v>5575</v>
      </c>
      <c r="F69" s="349"/>
      <c r="G69" s="399" t="s">
        <v>371</v>
      </c>
      <c r="H69" s="320"/>
      <c r="I69" s="402"/>
    </row>
    <row r="70" spans="2:9" ht="15" thickBot="1">
      <c r="B70" s="318"/>
      <c r="C70" s="398"/>
      <c r="D70" s="346" t="s">
        <v>752</v>
      </c>
      <c r="E70" s="344">
        <v>1961</v>
      </c>
      <c r="F70" s="344">
        <v>1961</v>
      </c>
      <c r="G70" s="401"/>
      <c r="H70" s="320"/>
      <c r="I70" s="402"/>
    </row>
    <row r="71" spans="2:9" ht="42">
      <c r="B71" s="318"/>
      <c r="C71" s="396" t="s">
        <v>861</v>
      </c>
      <c r="D71" s="348" t="s">
        <v>751</v>
      </c>
      <c r="E71" s="341">
        <v>128286.81</v>
      </c>
      <c r="F71" s="349"/>
      <c r="G71" s="399" t="s">
        <v>371</v>
      </c>
      <c r="H71" s="320"/>
      <c r="I71" s="402"/>
    </row>
    <row r="72" spans="2:9">
      <c r="B72" s="318"/>
      <c r="C72" s="397"/>
      <c r="D72" s="347" t="s">
        <v>752</v>
      </c>
      <c r="E72" s="343">
        <v>36337</v>
      </c>
      <c r="F72" s="350"/>
      <c r="G72" s="400"/>
      <c r="H72" s="320"/>
      <c r="I72" s="402"/>
    </row>
    <row r="73" spans="2:9" ht="15" customHeight="1" thickBot="1">
      <c r="B73" s="318"/>
      <c r="C73" s="398"/>
      <c r="D73" s="422" t="s">
        <v>753</v>
      </c>
      <c r="E73" s="344">
        <v>30877.79</v>
      </c>
      <c r="F73" s="352">
        <v>12036.44</v>
      </c>
      <c r="G73" s="401"/>
      <c r="H73" s="320"/>
      <c r="I73" s="402"/>
    </row>
    <row r="74" spans="2:9" ht="42">
      <c r="B74" s="318"/>
      <c r="C74" s="396" t="s">
        <v>862</v>
      </c>
      <c r="D74" s="348" t="s">
        <v>754</v>
      </c>
      <c r="E74" s="341">
        <v>57150</v>
      </c>
      <c r="F74" s="349"/>
      <c r="G74" s="399" t="s">
        <v>371</v>
      </c>
      <c r="H74" s="320"/>
      <c r="I74" s="402"/>
    </row>
    <row r="75" spans="2:9">
      <c r="B75" s="318"/>
      <c r="C75" s="397"/>
      <c r="D75" s="347" t="s">
        <v>370</v>
      </c>
      <c r="E75" s="343">
        <v>74545.27</v>
      </c>
      <c r="F75" s="350"/>
      <c r="G75" s="400"/>
      <c r="H75" s="320"/>
      <c r="I75" s="402"/>
    </row>
    <row r="76" spans="2:9">
      <c r="B76" s="318"/>
      <c r="C76" s="397"/>
      <c r="D76" s="347" t="s">
        <v>755</v>
      </c>
      <c r="E76" s="343">
        <v>75796</v>
      </c>
      <c r="F76" s="350"/>
      <c r="G76" s="400"/>
      <c r="H76" s="320"/>
      <c r="I76" s="402"/>
    </row>
    <row r="77" spans="2:9" ht="15" thickBot="1">
      <c r="B77" s="318"/>
      <c r="C77" s="398"/>
      <c r="D77" s="346" t="s">
        <v>751</v>
      </c>
      <c r="E77" s="344">
        <v>53822</v>
      </c>
      <c r="F77" s="352">
        <v>53821.66</v>
      </c>
      <c r="G77" s="401"/>
      <c r="H77" s="320"/>
      <c r="I77" s="402"/>
    </row>
    <row r="78" spans="2:9" ht="60.75" customHeight="1">
      <c r="B78" s="318"/>
      <c r="C78" s="396" t="s">
        <v>863</v>
      </c>
      <c r="D78" s="348" t="s">
        <v>754</v>
      </c>
      <c r="E78" s="341">
        <v>2034.04</v>
      </c>
      <c r="F78" s="342">
        <v>2087.2199999999998</v>
      </c>
      <c r="G78" s="399" t="s">
        <v>371</v>
      </c>
      <c r="H78" s="320"/>
      <c r="I78" s="402"/>
    </row>
    <row r="79" spans="2:9">
      <c r="B79" s="318"/>
      <c r="C79" s="397"/>
      <c r="D79" s="347" t="s">
        <v>370</v>
      </c>
      <c r="E79" s="343">
        <v>4434</v>
      </c>
      <c r="F79" s="350"/>
      <c r="G79" s="400"/>
      <c r="H79" s="320"/>
      <c r="I79" s="402"/>
    </row>
    <row r="80" spans="2:9" ht="15" thickBot="1">
      <c r="B80" s="318"/>
      <c r="C80" s="398"/>
      <c r="D80" s="346" t="s">
        <v>756</v>
      </c>
      <c r="E80" s="344">
        <v>2070</v>
      </c>
      <c r="F80" s="351"/>
      <c r="G80" s="401"/>
      <c r="H80" s="320"/>
      <c r="I80" s="402"/>
    </row>
    <row r="81" spans="2:9" ht="45" customHeight="1">
      <c r="B81" s="318"/>
      <c r="C81" s="396" t="s">
        <v>864</v>
      </c>
      <c r="D81" s="348" t="s">
        <v>756</v>
      </c>
      <c r="E81" s="341">
        <v>2961.78</v>
      </c>
      <c r="F81" s="342">
        <f>+E81</f>
        <v>2961.78</v>
      </c>
      <c r="G81" s="399" t="s">
        <v>371</v>
      </c>
      <c r="H81" s="320"/>
      <c r="I81" s="402"/>
    </row>
    <row r="82" spans="2:9" ht="15" thickBot="1">
      <c r="B82" s="318"/>
      <c r="C82" s="398"/>
      <c r="D82" s="346" t="s">
        <v>757</v>
      </c>
      <c r="E82" s="344">
        <v>17834</v>
      </c>
      <c r="F82" s="351"/>
      <c r="G82" s="401"/>
      <c r="H82" s="320"/>
      <c r="I82" s="402"/>
    </row>
    <row r="83" spans="2:9" ht="42">
      <c r="B83" s="318"/>
      <c r="C83" s="396" t="s">
        <v>865</v>
      </c>
      <c r="D83" s="348" t="s">
        <v>370</v>
      </c>
      <c r="E83" s="341">
        <v>7489</v>
      </c>
      <c r="F83" s="349"/>
      <c r="G83" s="399" t="s">
        <v>371</v>
      </c>
      <c r="H83" s="320"/>
      <c r="I83" s="402"/>
    </row>
    <row r="84" spans="2:9">
      <c r="B84" s="318"/>
      <c r="C84" s="397"/>
      <c r="D84" s="347" t="s">
        <v>756</v>
      </c>
      <c r="E84" s="343">
        <v>4936</v>
      </c>
      <c r="F84" s="333">
        <v>4858.93</v>
      </c>
      <c r="G84" s="400"/>
      <c r="H84" s="320"/>
      <c r="I84" s="402"/>
    </row>
    <row r="85" spans="2:9" ht="15" thickBot="1">
      <c r="B85" s="318"/>
      <c r="C85" s="398"/>
      <c r="D85" s="346" t="s">
        <v>757</v>
      </c>
      <c r="E85" s="344">
        <v>16561</v>
      </c>
      <c r="F85" s="351"/>
      <c r="G85" s="401"/>
      <c r="H85" s="320"/>
      <c r="I85" s="402"/>
    </row>
    <row r="86" spans="2:9" ht="61.5" customHeight="1">
      <c r="B86" s="318"/>
      <c r="C86" s="443" t="s">
        <v>866</v>
      </c>
      <c r="D86" s="348" t="s">
        <v>754</v>
      </c>
      <c r="E86" s="341">
        <v>5078</v>
      </c>
      <c r="F86" s="349"/>
      <c r="G86" s="399" t="s">
        <v>371</v>
      </c>
      <c r="H86" s="320"/>
      <c r="I86" s="402"/>
    </row>
    <row r="87" spans="2:9">
      <c r="B87" s="318"/>
      <c r="C87" s="397"/>
      <c r="D87" s="347" t="s">
        <v>758</v>
      </c>
      <c r="E87" s="343">
        <v>19185</v>
      </c>
      <c r="F87" s="333">
        <v>18884.64</v>
      </c>
      <c r="G87" s="400"/>
      <c r="H87" s="320"/>
      <c r="I87" s="402"/>
    </row>
    <row r="88" spans="2:9" ht="15" customHeight="1">
      <c r="B88" s="318"/>
      <c r="C88" s="397"/>
      <c r="D88" s="347" t="s">
        <v>370</v>
      </c>
      <c r="E88" s="343">
        <v>20701</v>
      </c>
      <c r="F88" s="350"/>
      <c r="G88" s="400"/>
      <c r="H88" s="320"/>
      <c r="I88" s="402"/>
    </row>
    <row r="89" spans="2:9" ht="15" thickBot="1">
      <c r="B89" s="318"/>
      <c r="C89" s="398"/>
      <c r="D89" s="346" t="s">
        <v>757</v>
      </c>
      <c r="E89" s="344">
        <v>25287</v>
      </c>
      <c r="F89" s="351"/>
      <c r="G89" s="401"/>
      <c r="H89" s="320"/>
      <c r="I89" s="402"/>
    </row>
    <row r="90" spans="2:9" ht="57" thickBot="1">
      <c r="B90" s="318"/>
      <c r="C90" s="355" t="s">
        <v>867</v>
      </c>
      <c r="D90" s="356" t="s">
        <v>759</v>
      </c>
      <c r="E90" s="357">
        <v>11761</v>
      </c>
      <c r="F90" s="345">
        <v>11407.69</v>
      </c>
      <c r="G90" s="370" t="s">
        <v>371</v>
      </c>
      <c r="H90" s="320"/>
      <c r="I90" s="402"/>
    </row>
    <row r="91" spans="2:9" ht="56">
      <c r="B91" s="318"/>
      <c r="C91" s="396" t="s">
        <v>852</v>
      </c>
      <c r="D91" s="348" t="s">
        <v>760</v>
      </c>
      <c r="E91" s="341">
        <v>659.24</v>
      </c>
      <c r="F91" s="342">
        <f>+E91</f>
        <v>659.24</v>
      </c>
      <c r="G91" s="399" t="s">
        <v>371</v>
      </c>
      <c r="H91" s="320"/>
      <c r="I91" s="402"/>
    </row>
    <row r="92" spans="2:9" ht="15" customHeight="1" thickBot="1">
      <c r="B92" s="318"/>
      <c r="C92" s="398"/>
      <c r="D92" s="346" t="s">
        <v>759</v>
      </c>
      <c r="E92" s="344">
        <v>1522.52</v>
      </c>
      <c r="F92" s="351"/>
      <c r="G92" s="401"/>
      <c r="H92" s="320"/>
      <c r="I92" s="402"/>
    </row>
    <row r="93" spans="2:9" ht="56">
      <c r="B93" s="318"/>
      <c r="C93" s="396" t="s">
        <v>868</v>
      </c>
      <c r="D93" s="348" t="s">
        <v>760</v>
      </c>
      <c r="E93" s="341">
        <v>25596.23</v>
      </c>
      <c r="F93" s="342">
        <f>+E93</f>
        <v>25596.23</v>
      </c>
      <c r="G93" s="399" t="s">
        <v>371</v>
      </c>
      <c r="H93" s="320"/>
      <c r="I93" s="402"/>
    </row>
    <row r="94" spans="2:9">
      <c r="B94" s="318"/>
      <c r="C94" s="397"/>
      <c r="D94" s="347" t="s">
        <v>761</v>
      </c>
      <c r="E94" s="343">
        <v>26907</v>
      </c>
      <c r="F94" s="350"/>
      <c r="G94" s="400"/>
      <c r="H94" s="320"/>
      <c r="I94" s="402"/>
    </row>
    <row r="95" spans="2:9">
      <c r="B95" s="318"/>
      <c r="C95" s="397"/>
      <c r="D95" s="347" t="s">
        <v>751</v>
      </c>
      <c r="E95" s="343">
        <v>33121.019999999997</v>
      </c>
      <c r="F95" s="350"/>
      <c r="G95" s="400"/>
      <c r="H95" s="320"/>
      <c r="I95" s="402"/>
    </row>
    <row r="96" spans="2:9" ht="15" thickBot="1">
      <c r="B96" s="318"/>
      <c r="C96" s="398"/>
      <c r="D96" s="346" t="s">
        <v>759</v>
      </c>
      <c r="E96" s="344">
        <v>32172.13</v>
      </c>
      <c r="F96" s="351"/>
      <c r="G96" s="401"/>
      <c r="H96" s="320"/>
      <c r="I96" s="402"/>
    </row>
    <row r="97" spans="2:9" ht="74.25" customHeight="1">
      <c r="B97" s="318"/>
      <c r="C97" s="396" t="s">
        <v>869</v>
      </c>
      <c r="D97" s="348" t="s">
        <v>760</v>
      </c>
      <c r="E97" s="341">
        <v>12677.75</v>
      </c>
      <c r="F97" s="349"/>
      <c r="G97" s="399" t="s">
        <v>371</v>
      </c>
      <c r="H97" s="320"/>
      <c r="I97" s="402"/>
    </row>
    <row r="98" spans="2:9">
      <c r="B98" s="318"/>
      <c r="C98" s="397"/>
      <c r="D98" s="347" t="s">
        <v>762</v>
      </c>
      <c r="E98" s="343">
        <v>10572</v>
      </c>
      <c r="F98" s="333">
        <f>+E98</f>
        <v>10572</v>
      </c>
      <c r="G98" s="400"/>
      <c r="H98" s="320"/>
      <c r="I98" s="402"/>
    </row>
    <row r="99" spans="2:9" ht="15" customHeight="1">
      <c r="B99" s="318"/>
      <c r="C99" s="397"/>
      <c r="D99" s="347" t="s">
        <v>763</v>
      </c>
      <c r="E99" s="343">
        <v>12140.88</v>
      </c>
      <c r="F99" s="350"/>
      <c r="G99" s="400"/>
      <c r="H99" s="320"/>
      <c r="I99" s="402"/>
    </row>
    <row r="100" spans="2:9">
      <c r="B100" s="318"/>
      <c r="C100" s="397"/>
      <c r="D100" s="347" t="s">
        <v>764</v>
      </c>
      <c r="E100" s="343">
        <v>11635</v>
      </c>
      <c r="F100" s="350"/>
      <c r="G100" s="400"/>
      <c r="H100" s="320"/>
      <c r="I100" s="402"/>
    </row>
    <row r="101" spans="2:9" ht="15" thickBot="1">
      <c r="B101" s="318"/>
      <c r="C101" s="398"/>
      <c r="D101" s="346" t="s">
        <v>759</v>
      </c>
      <c r="E101" s="344">
        <v>20480.599999999999</v>
      </c>
      <c r="F101" s="351"/>
      <c r="G101" s="401"/>
      <c r="H101" s="320"/>
      <c r="I101" s="402"/>
    </row>
    <row r="102" spans="2:9" ht="71.25" customHeight="1">
      <c r="B102" s="318"/>
      <c r="C102" s="396" t="s">
        <v>870</v>
      </c>
      <c r="D102" s="348" t="s">
        <v>751</v>
      </c>
      <c r="E102" s="341">
        <v>23885.35</v>
      </c>
      <c r="F102" s="349"/>
      <c r="G102" s="399" t="s">
        <v>371</v>
      </c>
      <c r="H102" s="320"/>
      <c r="I102" s="402"/>
    </row>
    <row r="103" spans="2:9" ht="15" thickBot="1">
      <c r="B103" s="318"/>
      <c r="C103" s="398"/>
      <c r="D103" s="346" t="s">
        <v>759</v>
      </c>
      <c r="E103" s="344">
        <v>10196.370000000001</v>
      </c>
      <c r="F103" s="352">
        <v>10068.51</v>
      </c>
      <c r="G103" s="401"/>
      <c r="H103" s="320"/>
      <c r="I103" s="402"/>
    </row>
    <row r="104" spans="2:9" ht="63.75" customHeight="1">
      <c r="B104" s="318"/>
      <c r="C104" s="396" t="s">
        <v>871</v>
      </c>
      <c r="D104" s="348" t="s">
        <v>751</v>
      </c>
      <c r="E104" s="341">
        <v>955.41</v>
      </c>
      <c r="F104" s="349"/>
      <c r="G104" s="399" t="s">
        <v>371</v>
      </c>
      <c r="H104" s="320"/>
      <c r="I104" s="402"/>
    </row>
    <row r="105" spans="2:9" ht="15" customHeight="1">
      <c r="B105" s="318"/>
      <c r="C105" s="397"/>
      <c r="D105" s="347" t="s">
        <v>765</v>
      </c>
      <c r="E105" s="343">
        <v>613.69000000000005</v>
      </c>
      <c r="F105" s="350"/>
      <c r="G105" s="400"/>
      <c r="H105" s="320"/>
      <c r="I105" s="402"/>
    </row>
    <row r="106" spans="2:9" ht="15" thickBot="1">
      <c r="B106" s="318"/>
      <c r="C106" s="398"/>
      <c r="D106" s="346" t="s">
        <v>759</v>
      </c>
      <c r="E106" s="344">
        <v>859.33</v>
      </c>
      <c r="F106" s="352">
        <v>835.39</v>
      </c>
      <c r="G106" s="401"/>
      <c r="H106" s="320"/>
      <c r="I106" s="402"/>
    </row>
    <row r="107" spans="2:9" ht="56">
      <c r="B107" s="318"/>
      <c r="C107" s="396" t="s">
        <v>872</v>
      </c>
      <c r="D107" s="348" t="s">
        <v>760</v>
      </c>
      <c r="E107" s="341">
        <v>2060.9699999999998</v>
      </c>
      <c r="F107" s="342">
        <v>2032</v>
      </c>
      <c r="G107" s="399" t="s">
        <v>371</v>
      </c>
      <c r="H107" s="320"/>
      <c r="I107" s="402"/>
    </row>
    <row r="108" spans="2:9" ht="15" customHeight="1">
      <c r="B108" s="318"/>
      <c r="C108" s="397"/>
      <c r="D108" s="347" t="s">
        <v>751</v>
      </c>
      <c r="E108" s="343">
        <v>3757.96</v>
      </c>
      <c r="F108" s="350"/>
      <c r="G108" s="400"/>
      <c r="H108" s="320"/>
      <c r="I108" s="402"/>
    </row>
    <row r="109" spans="2:9" ht="15" thickBot="1">
      <c r="B109" s="318"/>
      <c r="C109" s="398"/>
      <c r="D109" s="346" t="s">
        <v>759</v>
      </c>
      <c r="E109" s="344">
        <v>3354.09</v>
      </c>
      <c r="F109" s="351"/>
      <c r="G109" s="401"/>
      <c r="H109" s="320"/>
      <c r="I109" s="402"/>
    </row>
    <row r="110" spans="2:9" ht="42">
      <c r="B110" s="318"/>
      <c r="C110" s="396" t="s">
        <v>873</v>
      </c>
      <c r="D110" s="348" t="s">
        <v>759</v>
      </c>
      <c r="E110" s="341">
        <v>1297.3</v>
      </c>
      <c r="F110" s="353">
        <f>+E110</f>
        <v>1297.3</v>
      </c>
      <c r="G110" s="399" t="s">
        <v>371</v>
      </c>
      <c r="H110" s="320"/>
      <c r="I110" s="402"/>
    </row>
    <row r="111" spans="2:9" ht="15" customHeight="1">
      <c r="B111" s="318"/>
      <c r="C111" s="397"/>
      <c r="D111" s="347" t="s">
        <v>766</v>
      </c>
      <c r="E111" s="343">
        <v>14388.28</v>
      </c>
      <c r="F111" s="350"/>
      <c r="G111" s="400"/>
      <c r="H111" s="320"/>
      <c r="I111" s="402"/>
    </row>
    <row r="112" spans="2:9" ht="15" thickBot="1">
      <c r="B112" s="318"/>
      <c r="C112" s="398"/>
      <c r="D112" s="346" t="s">
        <v>751</v>
      </c>
      <c r="E112" s="344">
        <v>18692.97</v>
      </c>
      <c r="F112" s="351"/>
      <c r="G112" s="401"/>
      <c r="H112" s="320"/>
      <c r="I112" s="402"/>
    </row>
    <row r="113" spans="2:9" ht="42">
      <c r="B113" s="318"/>
      <c r="C113" s="396" t="s">
        <v>874</v>
      </c>
      <c r="D113" s="348" t="s">
        <v>759</v>
      </c>
      <c r="E113" s="341">
        <v>7750.13</v>
      </c>
      <c r="F113" s="353">
        <f>+E113</f>
        <v>7750.13</v>
      </c>
      <c r="G113" s="399" t="s">
        <v>371</v>
      </c>
      <c r="H113" s="320"/>
      <c r="I113" s="402"/>
    </row>
    <row r="114" spans="2:9" ht="15" customHeight="1">
      <c r="B114" s="318"/>
      <c r="C114" s="397"/>
      <c r="D114" s="347" t="s">
        <v>766</v>
      </c>
      <c r="E114" s="343">
        <v>11625.19</v>
      </c>
      <c r="F114" s="350"/>
      <c r="G114" s="400"/>
      <c r="H114" s="320"/>
      <c r="I114" s="402"/>
    </row>
    <row r="115" spans="2:9" ht="15" thickBot="1">
      <c r="B115" s="318"/>
      <c r="C115" s="398"/>
      <c r="D115" s="346" t="s">
        <v>751</v>
      </c>
      <c r="E115" s="344">
        <v>10745.37</v>
      </c>
      <c r="F115" s="351"/>
      <c r="G115" s="401"/>
      <c r="H115" s="320"/>
      <c r="I115" s="402"/>
    </row>
    <row r="116" spans="2:9" ht="42">
      <c r="B116" s="318"/>
      <c r="C116" s="396" t="s">
        <v>875</v>
      </c>
      <c r="D116" s="348" t="s">
        <v>759</v>
      </c>
      <c r="E116" s="341">
        <v>6096.56</v>
      </c>
      <c r="F116" s="353">
        <f>+E116</f>
        <v>6096.56</v>
      </c>
      <c r="G116" s="399" t="s">
        <v>371</v>
      </c>
      <c r="H116" s="320"/>
      <c r="I116" s="402"/>
    </row>
    <row r="117" spans="2:9" ht="15" customHeight="1">
      <c r="B117" s="318"/>
      <c r="C117" s="397"/>
      <c r="D117" s="347" t="s">
        <v>766</v>
      </c>
      <c r="E117" s="343">
        <v>5844.76</v>
      </c>
      <c r="F117" s="350"/>
      <c r="G117" s="400"/>
      <c r="H117" s="320"/>
      <c r="I117" s="402"/>
    </row>
    <row r="118" spans="2:9" ht="15" thickBot="1">
      <c r="B118" s="318"/>
      <c r="C118" s="398"/>
      <c r="D118" s="346" t="s">
        <v>751</v>
      </c>
      <c r="E118" s="344">
        <v>5606.28</v>
      </c>
      <c r="F118" s="351"/>
      <c r="G118" s="401"/>
      <c r="H118" s="320"/>
      <c r="I118" s="402"/>
    </row>
    <row r="119" spans="2:9" ht="42">
      <c r="B119" s="318"/>
      <c r="C119" s="396" t="s">
        <v>876</v>
      </c>
      <c r="D119" s="348" t="s">
        <v>759</v>
      </c>
      <c r="E119" s="341">
        <v>200.11</v>
      </c>
      <c r="F119" s="353">
        <f>+E119</f>
        <v>200.11</v>
      </c>
      <c r="G119" s="399" t="s">
        <v>371</v>
      </c>
      <c r="H119" s="320"/>
      <c r="I119" s="402"/>
    </row>
    <row r="120" spans="2:9" ht="15" customHeight="1">
      <c r="B120" s="318"/>
      <c r="C120" s="397"/>
      <c r="D120" s="347" t="s">
        <v>766</v>
      </c>
      <c r="E120" s="343">
        <v>202.18</v>
      </c>
      <c r="F120" s="350"/>
      <c r="G120" s="400"/>
      <c r="H120" s="320"/>
      <c r="I120" s="402"/>
    </row>
    <row r="121" spans="2:9" ht="15" thickBot="1">
      <c r="B121" s="318"/>
      <c r="C121" s="398"/>
      <c r="D121" s="346" t="s">
        <v>751</v>
      </c>
      <c r="E121" s="344">
        <v>240.13</v>
      </c>
      <c r="F121" s="351"/>
      <c r="G121" s="401"/>
      <c r="H121" s="320"/>
      <c r="I121" s="402"/>
    </row>
    <row r="122" spans="2:9" ht="42">
      <c r="B122" s="318"/>
      <c r="C122" s="396" t="s">
        <v>877</v>
      </c>
      <c r="D122" s="348" t="s">
        <v>759</v>
      </c>
      <c r="E122" s="341">
        <v>949.62</v>
      </c>
      <c r="F122" s="353">
        <f>+E122</f>
        <v>949.62</v>
      </c>
      <c r="G122" s="399" t="s">
        <v>371</v>
      </c>
      <c r="H122" s="320"/>
      <c r="I122" s="402"/>
    </row>
    <row r="123" spans="2:9" ht="15" customHeight="1">
      <c r="B123" s="318"/>
      <c r="C123" s="397"/>
      <c r="D123" s="347" t="s">
        <v>766</v>
      </c>
      <c r="E123" s="343">
        <v>1136.48</v>
      </c>
      <c r="F123" s="350"/>
      <c r="G123" s="400"/>
      <c r="H123" s="320"/>
      <c r="I123" s="402"/>
    </row>
    <row r="124" spans="2:9" ht="15" thickBot="1">
      <c r="B124" s="318"/>
      <c r="C124" s="398"/>
      <c r="D124" s="346" t="s">
        <v>751</v>
      </c>
      <c r="E124" s="344">
        <v>1035.21</v>
      </c>
      <c r="F124" s="351"/>
      <c r="G124" s="401"/>
      <c r="H124" s="320"/>
      <c r="I124" s="402"/>
    </row>
    <row r="125" spans="2:9" ht="42">
      <c r="B125" s="318"/>
      <c r="C125" s="396" t="s">
        <v>878</v>
      </c>
      <c r="D125" s="348" t="s">
        <v>759</v>
      </c>
      <c r="E125" s="341">
        <v>13192.06</v>
      </c>
      <c r="F125" s="353">
        <f>+E125</f>
        <v>13192.06</v>
      </c>
      <c r="G125" s="399" t="s">
        <v>371</v>
      </c>
      <c r="H125" s="320"/>
      <c r="I125" s="402"/>
    </row>
    <row r="126" spans="2:9" ht="15" customHeight="1">
      <c r="B126" s="318"/>
      <c r="C126" s="397"/>
      <c r="D126" s="347" t="s">
        <v>766</v>
      </c>
      <c r="E126" s="343">
        <v>15549.27</v>
      </c>
      <c r="F126" s="350"/>
      <c r="G126" s="400"/>
      <c r="H126" s="320"/>
      <c r="I126" s="402"/>
    </row>
    <row r="127" spans="2:9" ht="15" thickBot="1">
      <c r="B127" s="318"/>
      <c r="C127" s="398"/>
      <c r="D127" s="346" t="s">
        <v>751</v>
      </c>
      <c r="E127" s="344">
        <v>15088.42</v>
      </c>
      <c r="F127" s="351"/>
      <c r="G127" s="401"/>
      <c r="H127" s="320"/>
      <c r="I127" s="402"/>
    </row>
    <row r="128" spans="2:9" ht="42">
      <c r="B128" s="318"/>
      <c r="C128" s="396" t="s">
        <v>879</v>
      </c>
      <c r="D128" s="348" t="s">
        <v>759</v>
      </c>
      <c r="E128" s="341">
        <v>9238.89</v>
      </c>
      <c r="F128" s="353">
        <f>+E128</f>
        <v>9238.89</v>
      </c>
      <c r="G128" s="399" t="s">
        <v>371</v>
      </c>
      <c r="H128" s="320"/>
      <c r="I128" s="402"/>
    </row>
    <row r="129" spans="2:9" ht="15" customHeight="1">
      <c r="B129" s="318"/>
      <c r="C129" s="397"/>
      <c r="D129" s="347" t="s">
        <v>766</v>
      </c>
      <c r="E129" s="343">
        <v>11349.49</v>
      </c>
      <c r="F129" s="350"/>
      <c r="G129" s="400"/>
      <c r="H129" s="320"/>
      <c r="I129" s="402"/>
    </row>
    <row r="130" spans="2:9" ht="15" thickBot="1">
      <c r="B130" s="318"/>
      <c r="C130" s="398"/>
      <c r="D130" s="346" t="s">
        <v>751</v>
      </c>
      <c r="E130" s="344">
        <v>11814.13</v>
      </c>
      <c r="F130" s="351"/>
      <c r="G130" s="401"/>
      <c r="H130" s="320"/>
      <c r="I130" s="402"/>
    </row>
    <row r="131" spans="2:9" ht="42">
      <c r="B131" s="318"/>
      <c r="C131" s="396" t="s">
        <v>880</v>
      </c>
      <c r="D131" s="348" t="s">
        <v>759</v>
      </c>
      <c r="E131" s="341">
        <v>5705.38</v>
      </c>
      <c r="F131" s="353">
        <f>+E131</f>
        <v>5705.38</v>
      </c>
      <c r="G131" s="399" t="s">
        <v>371</v>
      </c>
      <c r="H131" s="320"/>
      <c r="I131" s="402"/>
    </row>
    <row r="132" spans="2:9" ht="15" customHeight="1">
      <c r="B132" s="318"/>
      <c r="C132" s="397"/>
      <c r="D132" s="347" t="s">
        <v>766</v>
      </c>
      <c r="E132" s="343">
        <v>7064.72</v>
      </c>
      <c r="F132" s="350"/>
      <c r="G132" s="400"/>
      <c r="H132" s="320"/>
      <c r="I132" s="402"/>
    </row>
    <row r="133" spans="2:9" ht="15" thickBot="1">
      <c r="B133" s="318"/>
      <c r="C133" s="398"/>
      <c r="D133" s="346" t="s">
        <v>751</v>
      </c>
      <c r="E133" s="344">
        <v>6469.77</v>
      </c>
      <c r="F133" s="351"/>
      <c r="G133" s="401"/>
      <c r="H133" s="320"/>
      <c r="I133" s="402"/>
    </row>
    <row r="134" spans="2:9" ht="59.25" customHeight="1">
      <c r="B134" s="318"/>
      <c r="C134" s="396" t="s">
        <v>881</v>
      </c>
      <c r="D134" s="348" t="s">
        <v>759</v>
      </c>
      <c r="E134" s="341">
        <v>3124.56</v>
      </c>
      <c r="F134" s="353">
        <f>+E134</f>
        <v>3124.56</v>
      </c>
      <c r="G134" s="399" t="s">
        <v>371</v>
      </c>
      <c r="H134" s="320"/>
      <c r="I134" s="402"/>
    </row>
    <row r="135" spans="2:9" ht="15" customHeight="1">
      <c r="B135" s="318"/>
      <c r="C135" s="397"/>
      <c r="D135" s="347" t="s">
        <v>766</v>
      </c>
      <c r="E135" s="343">
        <v>4806.3</v>
      </c>
      <c r="F135" s="350"/>
      <c r="G135" s="400"/>
      <c r="H135" s="320"/>
      <c r="I135" s="402"/>
    </row>
    <row r="136" spans="2:9" ht="15" thickBot="1">
      <c r="B136" s="318"/>
      <c r="C136" s="398"/>
      <c r="D136" s="346" t="s">
        <v>751</v>
      </c>
      <c r="E136" s="344">
        <v>3749.47</v>
      </c>
      <c r="F136" s="351"/>
      <c r="G136" s="401"/>
      <c r="H136" s="320"/>
      <c r="I136" s="402"/>
    </row>
    <row r="137" spans="2:9" ht="42">
      <c r="B137" s="318"/>
      <c r="C137" s="396" t="s">
        <v>882</v>
      </c>
      <c r="D137" s="348" t="s">
        <v>759</v>
      </c>
      <c r="E137" s="341">
        <v>5489.42</v>
      </c>
      <c r="F137" s="353">
        <f>+E137</f>
        <v>5489.42</v>
      </c>
      <c r="G137" s="399" t="s">
        <v>371</v>
      </c>
      <c r="H137" s="320"/>
      <c r="I137" s="402"/>
    </row>
    <row r="138" spans="2:9" ht="15" customHeight="1">
      <c r="B138" s="318"/>
      <c r="C138" s="397"/>
      <c r="D138" s="347" t="s">
        <v>766</v>
      </c>
      <c r="E138" s="343">
        <v>9067.34</v>
      </c>
      <c r="F138" s="350"/>
      <c r="G138" s="400"/>
      <c r="H138" s="320"/>
      <c r="I138" s="402"/>
    </row>
    <row r="139" spans="2:9" ht="15" thickBot="1">
      <c r="B139" s="318"/>
      <c r="C139" s="398"/>
      <c r="D139" s="346" t="s">
        <v>751</v>
      </c>
      <c r="E139" s="344">
        <v>6587.3</v>
      </c>
      <c r="F139" s="351"/>
      <c r="G139" s="401"/>
      <c r="H139" s="320"/>
      <c r="I139" s="402"/>
    </row>
    <row r="140" spans="2:9" ht="42">
      <c r="B140" s="318"/>
      <c r="C140" s="396" t="s">
        <v>883</v>
      </c>
      <c r="D140" s="348" t="s">
        <v>759</v>
      </c>
      <c r="E140" s="341">
        <v>7030.25</v>
      </c>
      <c r="F140" s="353">
        <f>+E140</f>
        <v>7030.25</v>
      </c>
      <c r="G140" s="399" t="s">
        <v>371</v>
      </c>
      <c r="H140" s="320"/>
      <c r="I140" s="402"/>
    </row>
    <row r="141" spans="2:9" ht="15" customHeight="1">
      <c r="B141" s="318"/>
      <c r="C141" s="397"/>
      <c r="D141" s="347" t="s">
        <v>766</v>
      </c>
      <c r="E141" s="343">
        <v>13026.65</v>
      </c>
      <c r="F141" s="350"/>
      <c r="G141" s="400"/>
      <c r="H141" s="320"/>
      <c r="I141" s="402"/>
    </row>
    <row r="142" spans="2:9" ht="15" thickBot="1">
      <c r="B142" s="318"/>
      <c r="C142" s="398"/>
      <c r="D142" s="346" t="s">
        <v>751</v>
      </c>
      <c r="E142" s="344">
        <v>11377.98</v>
      </c>
      <c r="F142" s="351"/>
      <c r="G142" s="401"/>
      <c r="H142" s="320"/>
      <c r="I142" s="402"/>
    </row>
    <row r="143" spans="2:9" ht="42">
      <c r="B143" s="318"/>
      <c r="C143" s="396" t="s">
        <v>884</v>
      </c>
      <c r="D143" s="348" t="s">
        <v>759</v>
      </c>
      <c r="E143" s="341">
        <v>2291.34</v>
      </c>
      <c r="F143" s="353">
        <f>+E143</f>
        <v>2291.34</v>
      </c>
      <c r="G143" s="399" t="s">
        <v>371</v>
      </c>
      <c r="H143" s="320"/>
      <c r="I143" s="402"/>
    </row>
    <row r="144" spans="2:9" ht="15" customHeight="1">
      <c r="B144" s="318"/>
      <c r="C144" s="397"/>
      <c r="D144" s="347" t="s">
        <v>766</v>
      </c>
      <c r="E144" s="343">
        <v>3905.7</v>
      </c>
      <c r="F144" s="350"/>
      <c r="G144" s="400"/>
      <c r="H144" s="320"/>
      <c r="I144" s="402"/>
    </row>
    <row r="145" spans="2:9" ht="15" thickBot="1">
      <c r="B145" s="318"/>
      <c r="C145" s="398"/>
      <c r="D145" s="346" t="s">
        <v>751</v>
      </c>
      <c r="E145" s="344">
        <v>2749.61</v>
      </c>
      <c r="F145" s="351"/>
      <c r="G145" s="401"/>
      <c r="H145" s="320"/>
      <c r="I145" s="402"/>
    </row>
    <row r="146" spans="2:9" ht="42">
      <c r="B146" s="318"/>
      <c r="C146" s="396" t="s">
        <v>885</v>
      </c>
      <c r="D146" s="348" t="s">
        <v>759</v>
      </c>
      <c r="E146" s="341">
        <v>3032.66</v>
      </c>
      <c r="F146" s="353">
        <f>+E146</f>
        <v>3032.66</v>
      </c>
      <c r="G146" s="399" t="s">
        <v>371</v>
      </c>
      <c r="H146" s="320"/>
      <c r="I146" s="402"/>
    </row>
    <row r="147" spans="2:9" ht="15" customHeight="1">
      <c r="B147" s="318"/>
      <c r="C147" s="397"/>
      <c r="D147" s="347" t="s">
        <v>766</v>
      </c>
      <c r="E147" s="343">
        <v>4135.4399999999996</v>
      </c>
      <c r="F147" s="350"/>
      <c r="G147" s="400"/>
      <c r="H147" s="320"/>
      <c r="I147" s="402"/>
    </row>
    <row r="148" spans="2:9" ht="15" thickBot="1">
      <c r="B148" s="318"/>
      <c r="C148" s="398"/>
      <c r="D148" s="346" t="s">
        <v>751</v>
      </c>
      <c r="E148" s="344">
        <v>2966.49</v>
      </c>
      <c r="F148" s="351"/>
      <c r="G148" s="401"/>
      <c r="H148" s="320"/>
      <c r="I148" s="402"/>
    </row>
    <row r="149" spans="2:9" ht="42">
      <c r="B149" s="318"/>
      <c r="C149" s="396" t="s">
        <v>886</v>
      </c>
      <c r="D149" s="348" t="s">
        <v>759</v>
      </c>
      <c r="E149" s="341">
        <v>13325.32</v>
      </c>
      <c r="F149" s="353">
        <f>+E149</f>
        <v>13325.32</v>
      </c>
      <c r="G149" s="399" t="s">
        <v>371</v>
      </c>
      <c r="H149" s="320"/>
      <c r="I149" s="402"/>
    </row>
    <row r="150" spans="2:9" ht="15" customHeight="1">
      <c r="B150" s="318"/>
      <c r="C150" s="397"/>
      <c r="D150" s="347" t="s">
        <v>766</v>
      </c>
      <c r="E150" s="343">
        <v>20321.11</v>
      </c>
      <c r="F150" s="350"/>
      <c r="G150" s="400"/>
      <c r="H150" s="320"/>
      <c r="I150" s="402"/>
    </row>
    <row r="151" spans="2:9" ht="15" thickBot="1">
      <c r="B151" s="318"/>
      <c r="C151" s="398"/>
      <c r="D151" s="346" t="s">
        <v>751</v>
      </c>
      <c r="E151" s="344">
        <v>18331.189999999999</v>
      </c>
      <c r="F151" s="351"/>
      <c r="G151" s="401"/>
      <c r="H151" s="320"/>
      <c r="I151" s="402"/>
    </row>
    <row r="152" spans="2:9" ht="42">
      <c r="B152" s="318"/>
      <c r="C152" s="396" t="s">
        <v>887</v>
      </c>
      <c r="D152" s="348" t="s">
        <v>759</v>
      </c>
      <c r="E152" s="341">
        <v>5954.41</v>
      </c>
      <c r="F152" s="353">
        <f>+E152</f>
        <v>5954.41</v>
      </c>
      <c r="G152" s="399" t="s">
        <v>371</v>
      </c>
      <c r="H152" s="320"/>
      <c r="I152" s="402"/>
    </row>
    <row r="153" spans="2:9" ht="15" customHeight="1">
      <c r="B153" s="318"/>
      <c r="C153" s="397"/>
      <c r="D153" s="347" t="s">
        <v>766</v>
      </c>
      <c r="E153" s="343">
        <v>8308.48</v>
      </c>
      <c r="F153" s="350"/>
      <c r="G153" s="400"/>
      <c r="H153" s="320"/>
      <c r="I153" s="402"/>
    </row>
    <row r="154" spans="2:9" ht="15" thickBot="1">
      <c r="B154" s="318"/>
      <c r="C154" s="398"/>
      <c r="D154" s="346" t="s">
        <v>751</v>
      </c>
      <c r="E154" s="344">
        <v>7145.29</v>
      </c>
      <c r="F154" s="351"/>
      <c r="G154" s="401"/>
      <c r="H154" s="320"/>
      <c r="I154" s="402"/>
    </row>
    <row r="155" spans="2:9" ht="42">
      <c r="B155" s="318"/>
      <c r="C155" s="396" t="s">
        <v>888</v>
      </c>
      <c r="D155" s="348" t="s">
        <v>759</v>
      </c>
      <c r="E155" s="341">
        <v>7615.06</v>
      </c>
      <c r="F155" s="353">
        <f>+E155</f>
        <v>7615.06</v>
      </c>
      <c r="G155" s="399" t="s">
        <v>371</v>
      </c>
      <c r="H155" s="320"/>
      <c r="I155" s="402"/>
    </row>
    <row r="156" spans="2:9" ht="15" customHeight="1">
      <c r="B156" s="318"/>
      <c r="C156" s="397"/>
      <c r="D156" s="347" t="s">
        <v>766</v>
      </c>
      <c r="E156" s="343">
        <v>9854.7800000000007</v>
      </c>
      <c r="F156" s="350"/>
      <c r="G156" s="400"/>
      <c r="H156" s="320"/>
      <c r="I156" s="402"/>
    </row>
    <row r="157" spans="2:9" ht="15" thickBot="1">
      <c r="B157" s="318"/>
      <c r="C157" s="398"/>
      <c r="D157" s="346" t="s">
        <v>751</v>
      </c>
      <c r="E157" s="344">
        <v>9176.0300000000007</v>
      </c>
      <c r="F157" s="351"/>
      <c r="G157" s="401"/>
      <c r="H157" s="320"/>
      <c r="I157" s="402"/>
    </row>
    <row r="158" spans="2:9" ht="42">
      <c r="B158" s="318"/>
      <c r="C158" s="396" t="s">
        <v>889</v>
      </c>
      <c r="D158" s="348" t="s">
        <v>759</v>
      </c>
      <c r="E158" s="341">
        <v>716.15</v>
      </c>
      <c r="F158" s="353">
        <f>+E158</f>
        <v>716.15</v>
      </c>
      <c r="G158" s="399" t="s">
        <v>371</v>
      </c>
      <c r="H158" s="320"/>
      <c r="I158" s="402"/>
    </row>
    <row r="159" spans="2:9" ht="15" customHeight="1">
      <c r="B159" s="318"/>
      <c r="C159" s="397"/>
      <c r="D159" s="347" t="s">
        <v>766</v>
      </c>
      <c r="E159" s="343">
        <v>727.34</v>
      </c>
      <c r="F159" s="350"/>
      <c r="G159" s="400"/>
      <c r="H159" s="320"/>
      <c r="I159" s="402"/>
    </row>
    <row r="160" spans="2:9" ht="15" thickBot="1">
      <c r="B160" s="318"/>
      <c r="C160" s="398"/>
      <c r="D160" s="346" t="s">
        <v>751</v>
      </c>
      <c r="E160" s="344">
        <v>859.38</v>
      </c>
      <c r="F160" s="351"/>
      <c r="G160" s="401"/>
      <c r="H160" s="320"/>
      <c r="I160" s="402"/>
    </row>
    <row r="161" spans="2:9" ht="42">
      <c r="B161" s="318"/>
      <c r="C161" s="396" t="s">
        <v>890</v>
      </c>
      <c r="D161" s="348" t="s">
        <v>759</v>
      </c>
      <c r="E161" s="341">
        <v>290.94</v>
      </c>
      <c r="F161" s="353">
        <f>+E161</f>
        <v>290.94</v>
      </c>
      <c r="G161" s="399" t="s">
        <v>371</v>
      </c>
      <c r="H161" s="320"/>
      <c r="I161" s="402"/>
    </row>
    <row r="162" spans="2:9">
      <c r="B162" s="318"/>
      <c r="C162" s="397"/>
      <c r="D162" s="347" t="s">
        <v>766</v>
      </c>
      <c r="E162" s="343">
        <v>330.1</v>
      </c>
      <c r="F162" s="350"/>
      <c r="G162" s="400"/>
      <c r="H162" s="320"/>
      <c r="I162" s="402"/>
    </row>
    <row r="163" spans="2:9" ht="15" customHeight="1" thickBot="1">
      <c r="B163" s="318"/>
      <c r="C163" s="398"/>
      <c r="D163" s="346" t="s">
        <v>751</v>
      </c>
      <c r="E163" s="344">
        <v>349.12</v>
      </c>
      <c r="F163" s="351"/>
      <c r="G163" s="401"/>
      <c r="H163" s="320"/>
      <c r="I163" s="402"/>
    </row>
    <row r="164" spans="2:9" ht="70">
      <c r="B164" s="318"/>
      <c r="C164" s="396" t="s">
        <v>891</v>
      </c>
      <c r="D164" s="348" t="s">
        <v>767</v>
      </c>
      <c r="E164" s="341">
        <v>2222</v>
      </c>
      <c r="F164" s="349"/>
      <c r="G164" s="399" t="s">
        <v>371</v>
      </c>
      <c r="H164" s="320"/>
      <c r="I164" s="402"/>
    </row>
    <row r="165" spans="2:9">
      <c r="B165" s="318"/>
      <c r="C165" s="397"/>
      <c r="D165" s="347" t="s">
        <v>768</v>
      </c>
      <c r="E165" s="343">
        <v>581</v>
      </c>
      <c r="F165" s="343">
        <v>510.91</v>
      </c>
      <c r="G165" s="400"/>
      <c r="H165" s="320"/>
      <c r="I165" s="402"/>
    </row>
    <row r="166" spans="2:9">
      <c r="B166" s="318"/>
      <c r="C166" s="397"/>
      <c r="D166" s="347" t="s">
        <v>769</v>
      </c>
      <c r="E166" s="343">
        <v>745</v>
      </c>
      <c r="F166" s="350"/>
      <c r="G166" s="400"/>
      <c r="H166" s="320"/>
      <c r="I166" s="402"/>
    </row>
    <row r="167" spans="2:9" ht="15" thickBot="1">
      <c r="B167" s="318"/>
      <c r="C167" s="398"/>
      <c r="D167" s="346" t="s">
        <v>770</v>
      </c>
      <c r="E167" s="344">
        <v>1026</v>
      </c>
      <c r="F167" s="351"/>
      <c r="G167" s="401"/>
      <c r="H167" s="320"/>
      <c r="I167" s="402"/>
    </row>
    <row r="168" spans="2:9" ht="70">
      <c r="B168" s="318"/>
      <c r="C168" s="396" t="s">
        <v>892</v>
      </c>
      <c r="D168" s="348" t="s">
        <v>767</v>
      </c>
      <c r="E168" s="341">
        <v>3268</v>
      </c>
      <c r="F168" s="349"/>
      <c r="G168" s="399" t="s">
        <v>371</v>
      </c>
      <c r="H168" s="320"/>
      <c r="I168" s="402"/>
    </row>
    <row r="169" spans="2:9">
      <c r="B169" s="318"/>
      <c r="C169" s="397"/>
      <c r="D169" s="347" t="s">
        <v>768</v>
      </c>
      <c r="E169" s="343">
        <v>301</v>
      </c>
      <c r="F169" s="350"/>
      <c r="G169" s="400"/>
      <c r="H169" s="320"/>
      <c r="I169" s="402"/>
    </row>
    <row r="170" spans="2:9">
      <c r="B170" s="318"/>
      <c r="C170" s="397"/>
      <c r="D170" s="347" t="s">
        <v>769</v>
      </c>
      <c r="E170" s="343">
        <v>1503</v>
      </c>
      <c r="F170" s="333">
        <v>1493.51</v>
      </c>
      <c r="G170" s="400"/>
      <c r="H170" s="320"/>
      <c r="I170" s="402"/>
    </row>
    <row r="171" spans="2:9" ht="15" customHeight="1">
      <c r="B171" s="318"/>
      <c r="C171" s="397"/>
      <c r="D171" s="347" t="s">
        <v>770</v>
      </c>
      <c r="E171" s="343">
        <v>1706</v>
      </c>
      <c r="F171" s="350"/>
      <c r="G171" s="400"/>
      <c r="H171" s="320"/>
      <c r="I171" s="402"/>
    </row>
    <row r="172" spans="2:9" ht="15" thickBot="1">
      <c r="B172" s="318"/>
      <c r="C172" s="398"/>
      <c r="D172" s="346" t="s">
        <v>771</v>
      </c>
      <c r="E172" s="344">
        <v>1506</v>
      </c>
      <c r="F172" s="351"/>
      <c r="G172" s="401"/>
      <c r="H172" s="320"/>
      <c r="I172" s="402"/>
    </row>
    <row r="173" spans="2:9" ht="70">
      <c r="B173" s="318"/>
      <c r="C173" s="396" t="s">
        <v>893</v>
      </c>
      <c r="D173" s="348" t="s">
        <v>772</v>
      </c>
      <c r="E173" s="341">
        <v>34000</v>
      </c>
      <c r="F173" s="349"/>
      <c r="G173" s="399" t="s">
        <v>371</v>
      </c>
      <c r="H173" s="320"/>
      <c r="I173" s="402"/>
    </row>
    <row r="174" spans="2:9">
      <c r="B174" s="318"/>
      <c r="C174" s="397"/>
      <c r="D174" s="347" t="s">
        <v>768</v>
      </c>
      <c r="E174" s="343">
        <v>782</v>
      </c>
      <c r="F174" s="350"/>
      <c r="G174" s="400"/>
      <c r="H174" s="320"/>
      <c r="I174" s="402"/>
    </row>
    <row r="175" spans="2:9" ht="15" thickBot="1">
      <c r="B175" s="318"/>
      <c r="C175" s="398"/>
      <c r="D175" s="346" t="s">
        <v>773</v>
      </c>
      <c r="E175" s="344">
        <v>12974</v>
      </c>
      <c r="F175" s="352">
        <v>12643.31</v>
      </c>
      <c r="G175" s="401"/>
      <c r="H175" s="320"/>
      <c r="I175" s="402"/>
    </row>
    <row r="176" spans="2:9" ht="70">
      <c r="B176" s="318"/>
      <c r="C176" s="396" t="s">
        <v>894</v>
      </c>
      <c r="D176" s="348" t="s">
        <v>767</v>
      </c>
      <c r="E176" s="341">
        <v>15163</v>
      </c>
      <c r="F176" s="349"/>
      <c r="G176" s="399" t="s">
        <v>371</v>
      </c>
      <c r="H176" s="320"/>
      <c r="I176" s="402"/>
    </row>
    <row r="177" spans="2:9">
      <c r="B177" s="318"/>
      <c r="C177" s="397"/>
      <c r="D177" s="347" t="s">
        <v>773</v>
      </c>
      <c r="E177" s="343">
        <v>11699</v>
      </c>
      <c r="F177" s="350"/>
      <c r="G177" s="400"/>
      <c r="H177" s="320"/>
      <c r="I177" s="402"/>
    </row>
    <row r="178" spans="2:9">
      <c r="B178" s="318"/>
      <c r="C178" s="397"/>
      <c r="D178" s="347" t="s">
        <v>757</v>
      </c>
      <c r="E178" s="343">
        <v>11663</v>
      </c>
      <c r="F178" s="333">
        <v>11366.24</v>
      </c>
      <c r="G178" s="400"/>
      <c r="H178" s="320"/>
      <c r="I178" s="402"/>
    </row>
    <row r="179" spans="2:9">
      <c r="B179" s="318"/>
      <c r="C179" s="397"/>
      <c r="D179" s="347" t="s">
        <v>770</v>
      </c>
      <c r="E179" s="343">
        <v>16848</v>
      </c>
      <c r="F179" s="350"/>
      <c r="G179" s="400"/>
      <c r="H179" s="320"/>
      <c r="I179" s="402"/>
    </row>
    <row r="180" spans="2:9" ht="15" thickBot="1">
      <c r="B180" s="318"/>
      <c r="C180" s="398"/>
      <c r="D180" s="346" t="s">
        <v>774</v>
      </c>
      <c r="E180" s="344">
        <v>25490</v>
      </c>
      <c r="F180" s="351"/>
      <c r="G180" s="401"/>
      <c r="H180" s="320"/>
      <c r="I180" s="402"/>
    </row>
    <row r="181" spans="2:9" ht="42">
      <c r="B181" s="318"/>
      <c r="C181" s="396" t="s">
        <v>895</v>
      </c>
      <c r="D181" s="348" t="s">
        <v>775</v>
      </c>
      <c r="E181" s="341">
        <v>23904</v>
      </c>
      <c r="F181" s="349"/>
      <c r="G181" s="399" t="s">
        <v>371</v>
      </c>
      <c r="H181" s="320"/>
      <c r="I181" s="402"/>
    </row>
    <row r="182" spans="2:9">
      <c r="B182" s="318"/>
      <c r="C182" s="397"/>
      <c r="D182" s="347" t="s">
        <v>776</v>
      </c>
      <c r="E182" s="343">
        <v>12105</v>
      </c>
      <c r="F182" s="333">
        <v>12041</v>
      </c>
      <c r="G182" s="400"/>
      <c r="H182" s="320"/>
      <c r="I182" s="402"/>
    </row>
    <row r="183" spans="2:9">
      <c r="B183" s="318"/>
      <c r="C183" s="397"/>
      <c r="D183" s="347" t="s">
        <v>777</v>
      </c>
      <c r="E183" s="343">
        <v>13870</v>
      </c>
      <c r="F183" s="350"/>
      <c r="G183" s="400"/>
      <c r="H183" s="320"/>
      <c r="I183" s="402"/>
    </row>
    <row r="184" spans="2:9">
      <c r="B184" s="318"/>
      <c r="C184" s="397"/>
      <c r="D184" s="347" t="s">
        <v>778</v>
      </c>
      <c r="E184" s="343">
        <v>22877</v>
      </c>
      <c r="F184" s="350"/>
      <c r="G184" s="400"/>
      <c r="H184" s="320"/>
      <c r="I184" s="402"/>
    </row>
    <row r="185" spans="2:9" ht="15" thickBot="1">
      <c r="B185" s="318"/>
      <c r="C185" s="398"/>
      <c r="D185" s="346" t="s">
        <v>779</v>
      </c>
      <c r="E185" s="344">
        <v>14560</v>
      </c>
      <c r="F185" s="351"/>
      <c r="G185" s="401"/>
      <c r="H185" s="320"/>
      <c r="I185" s="402"/>
    </row>
    <row r="186" spans="2:9" ht="42">
      <c r="B186" s="318"/>
      <c r="C186" s="396" t="s">
        <v>896</v>
      </c>
      <c r="D186" s="348" t="s">
        <v>780</v>
      </c>
      <c r="E186" s="341">
        <v>8768</v>
      </c>
      <c r="F186" s="349"/>
      <c r="G186" s="399" t="s">
        <v>371</v>
      </c>
      <c r="H186" s="320"/>
      <c r="I186" s="402"/>
    </row>
    <row r="187" spans="2:9">
      <c r="B187" s="318"/>
      <c r="C187" s="397"/>
      <c r="D187" s="347" t="s">
        <v>781</v>
      </c>
      <c r="E187" s="343">
        <v>6419</v>
      </c>
      <c r="F187" s="333">
        <f>+E187</f>
        <v>6419</v>
      </c>
      <c r="G187" s="400"/>
      <c r="H187" s="320"/>
      <c r="I187" s="402"/>
    </row>
    <row r="188" spans="2:9">
      <c r="B188" s="318"/>
      <c r="C188" s="397"/>
      <c r="D188" s="347" t="s">
        <v>776</v>
      </c>
      <c r="E188" s="343">
        <v>9482</v>
      </c>
      <c r="F188" s="350"/>
      <c r="G188" s="400"/>
      <c r="H188" s="320"/>
      <c r="I188" s="402"/>
    </row>
    <row r="189" spans="2:9" ht="57" thickBot="1">
      <c r="B189" s="318"/>
      <c r="C189" s="398"/>
      <c r="D189" s="346" t="s">
        <v>782</v>
      </c>
      <c r="E189" s="344">
        <v>5558</v>
      </c>
      <c r="F189" s="351" t="s">
        <v>908</v>
      </c>
      <c r="G189" s="401"/>
      <c r="H189" s="320"/>
      <c r="I189" s="402"/>
    </row>
    <row r="190" spans="2:9" ht="42">
      <c r="B190" s="318"/>
      <c r="C190" s="396" t="s">
        <v>897</v>
      </c>
      <c r="D190" s="348" t="s">
        <v>776</v>
      </c>
      <c r="E190" s="341">
        <v>7677</v>
      </c>
      <c r="F190" s="342">
        <v>7737.16</v>
      </c>
      <c r="G190" s="399" t="s">
        <v>371</v>
      </c>
      <c r="H190" s="320"/>
      <c r="I190" s="402"/>
    </row>
    <row r="191" spans="2:9" ht="15" thickBot="1">
      <c r="B191" s="318"/>
      <c r="C191" s="398"/>
      <c r="D191" s="346" t="s">
        <v>778</v>
      </c>
      <c r="E191" s="344">
        <v>10813</v>
      </c>
      <c r="F191" s="351"/>
      <c r="G191" s="401"/>
      <c r="H191" s="320"/>
      <c r="I191" s="402"/>
    </row>
    <row r="192" spans="2:9" ht="56">
      <c r="B192" s="318"/>
      <c r="C192" s="396" t="s">
        <v>898</v>
      </c>
      <c r="D192" s="348" t="s">
        <v>780</v>
      </c>
      <c r="E192" s="341">
        <v>1039</v>
      </c>
      <c r="F192" s="349" t="s">
        <v>908</v>
      </c>
      <c r="G192" s="399" t="s">
        <v>371</v>
      </c>
      <c r="H192" s="320"/>
      <c r="I192" s="402"/>
    </row>
    <row r="193" spans="2:9" ht="56">
      <c r="B193" s="318"/>
      <c r="C193" s="397"/>
      <c r="D193" s="347" t="s">
        <v>783</v>
      </c>
      <c r="E193" s="343">
        <v>973</v>
      </c>
      <c r="F193" s="350" t="s">
        <v>908</v>
      </c>
      <c r="G193" s="400"/>
      <c r="H193" s="320"/>
      <c r="I193" s="402"/>
    </row>
    <row r="194" spans="2:9" ht="56">
      <c r="B194" s="318"/>
      <c r="C194" s="397"/>
      <c r="D194" s="347" t="s">
        <v>777</v>
      </c>
      <c r="E194" s="343">
        <v>1162</v>
      </c>
      <c r="F194" s="350" t="s">
        <v>908</v>
      </c>
      <c r="G194" s="400"/>
      <c r="H194" s="320"/>
      <c r="I194" s="402"/>
    </row>
    <row r="195" spans="2:9">
      <c r="B195" s="318"/>
      <c r="C195" s="397"/>
      <c r="D195" s="347" t="s">
        <v>784</v>
      </c>
      <c r="E195" s="343">
        <v>1901</v>
      </c>
      <c r="F195" s="333">
        <v>1877</v>
      </c>
      <c r="G195" s="400"/>
      <c r="H195" s="320"/>
      <c r="I195" s="402"/>
    </row>
    <row r="196" spans="2:9" ht="15" thickBot="1">
      <c r="B196" s="318"/>
      <c r="C196" s="398"/>
      <c r="D196" s="346" t="s">
        <v>779</v>
      </c>
      <c r="E196" s="344">
        <v>1292</v>
      </c>
      <c r="F196" s="351"/>
      <c r="G196" s="401"/>
      <c r="H196" s="320"/>
      <c r="I196" s="402"/>
    </row>
    <row r="197" spans="2:9" ht="42">
      <c r="B197" s="318"/>
      <c r="C197" s="396" t="s">
        <v>899</v>
      </c>
      <c r="D197" s="348" t="s">
        <v>775</v>
      </c>
      <c r="E197" s="341">
        <v>3837</v>
      </c>
      <c r="F197" s="349"/>
      <c r="G197" s="399" t="s">
        <v>371</v>
      </c>
      <c r="H197" s="320"/>
      <c r="I197" s="402"/>
    </row>
    <row r="198" spans="2:9" ht="15" customHeight="1">
      <c r="B198" s="318"/>
      <c r="C198" s="397"/>
      <c r="D198" s="347" t="s">
        <v>781</v>
      </c>
      <c r="E198" s="343">
        <v>1688</v>
      </c>
      <c r="F198" s="350"/>
      <c r="G198" s="400"/>
      <c r="H198" s="320"/>
      <c r="I198" s="402"/>
    </row>
    <row r="199" spans="2:9">
      <c r="B199" s="318"/>
      <c r="C199" s="397"/>
      <c r="D199" s="347" t="s">
        <v>776</v>
      </c>
      <c r="E199" s="343">
        <v>1843</v>
      </c>
      <c r="F199" s="350"/>
      <c r="G199" s="400"/>
      <c r="H199" s="320"/>
      <c r="I199" s="402"/>
    </row>
    <row r="200" spans="2:9">
      <c r="B200" s="318"/>
      <c r="C200" s="397"/>
      <c r="D200" s="347" t="s">
        <v>782</v>
      </c>
      <c r="E200" s="343">
        <v>552</v>
      </c>
      <c r="F200" s="333">
        <v>552</v>
      </c>
      <c r="G200" s="400"/>
      <c r="H200" s="320"/>
      <c r="I200" s="402"/>
    </row>
    <row r="201" spans="2:9" ht="15" customHeight="1">
      <c r="B201" s="318"/>
      <c r="C201" s="397"/>
      <c r="D201" s="347" t="s">
        <v>777</v>
      </c>
      <c r="E201" s="343">
        <v>4221</v>
      </c>
      <c r="F201" s="350"/>
      <c r="G201" s="400"/>
      <c r="H201" s="320"/>
      <c r="I201" s="402"/>
    </row>
    <row r="202" spans="2:9" ht="15" thickBot="1">
      <c r="B202" s="318"/>
      <c r="C202" s="398"/>
      <c r="D202" s="346" t="s">
        <v>779</v>
      </c>
      <c r="E202" s="344">
        <v>4481</v>
      </c>
      <c r="F202" s="351"/>
      <c r="G202" s="401"/>
      <c r="H202" s="320"/>
      <c r="I202" s="402"/>
    </row>
    <row r="203" spans="2:9" ht="42">
      <c r="B203" s="318"/>
      <c r="C203" s="396" t="s">
        <v>900</v>
      </c>
      <c r="D203" s="348" t="s">
        <v>781</v>
      </c>
      <c r="E203" s="341">
        <v>7274</v>
      </c>
      <c r="F203" s="349"/>
      <c r="G203" s="399" t="s">
        <v>371</v>
      </c>
      <c r="H203" s="320"/>
      <c r="I203" s="402"/>
    </row>
    <row r="204" spans="2:9" ht="15" customHeight="1">
      <c r="B204" s="318"/>
      <c r="C204" s="397"/>
      <c r="D204" s="354" t="s">
        <v>785</v>
      </c>
      <c r="E204" s="343">
        <v>5582</v>
      </c>
      <c r="F204" s="333">
        <v>5545</v>
      </c>
      <c r="G204" s="400"/>
      <c r="H204" s="320"/>
      <c r="I204" s="402"/>
    </row>
    <row r="205" spans="2:9" ht="15" thickBot="1">
      <c r="B205" s="318"/>
      <c r="C205" s="398"/>
      <c r="D205" s="346" t="s">
        <v>778</v>
      </c>
      <c r="E205" s="344">
        <v>3418</v>
      </c>
      <c r="F205" s="351"/>
      <c r="G205" s="401"/>
      <c r="H205" s="320"/>
      <c r="I205" s="402"/>
    </row>
    <row r="206" spans="2:9" ht="42">
      <c r="B206" s="318"/>
      <c r="C206" s="396" t="s">
        <v>901</v>
      </c>
      <c r="D206" s="348" t="s">
        <v>775</v>
      </c>
      <c r="E206" s="341">
        <v>5259</v>
      </c>
      <c r="F206" s="342">
        <v>3787</v>
      </c>
      <c r="G206" s="399" t="s">
        <v>371</v>
      </c>
      <c r="H206" s="320"/>
      <c r="I206" s="402"/>
    </row>
    <row r="207" spans="2:9">
      <c r="B207" s="318"/>
      <c r="C207" s="397"/>
      <c r="D207" s="347" t="s">
        <v>776</v>
      </c>
      <c r="E207" s="343">
        <v>3294</v>
      </c>
      <c r="F207" s="350"/>
      <c r="G207" s="400"/>
      <c r="H207" s="320"/>
      <c r="I207" s="402"/>
    </row>
    <row r="208" spans="2:9" ht="15" thickBot="1">
      <c r="B208" s="318"/>
      <c r="C208" s="398"/>
      <c r="D208" s="346" t="s">
        <v>782</v>
      </c>
      <c r="E208" s="344">
        <v>4990</v>
      </c>
      <c r="F208" s="351"/>
      <c r="G208" s="401"/>
      <c r="H208" s="320"/>
      <c r="I208" s="402"/>
    </row>
    <row r="209" spans="2:9" ht="42">
      <c r="B209" s="318"/>
      <c r="C209" s="396" t="s">
        <v>902</v>
      </c>
      <c r="D209" s="348" t="s">
        <v>775</v>
      </c>
      <c r="E209" s="341">
        <v>14965</v>
      </c>
      <c r="F209" s="342">
        <v>4056</v>
      </c>
      <c r="G209" s="399" t="s">
        <v>371</v>
      </c>
      <c r="H209" s="320"/>
      <c r="I209" s="402"/>
    </row>
    <row r="210" spans="2:9">
      <c r="B210" s="318"/>
      <c r="C210" s="397"/>
      <c r="D210" s="347" t="s">
        <v>369</v>
      </c>
      <c r="E210" s="343">
        <v>6867</v>
      </c>
      <c r="F210" s="350"/>
      <c r="G210" s="400"/>
      <c r="H210" s="320"/>
      <c r="I210" s="402"/>
    </row>
    <row r="211" spans="2:9">
      <c r="B211" s="318"/>
      <c r="C211" s="397"/>
      <c r="D211" s="347" t="s">
        <v>776</v>
      </c>
      <c r="E211" s="343">
        <v>11354</v>
      </c>
      <c r="F211" s="350"/>
      <c r="G211" s="400"/>
      <c r="H211" s="320"/>
      <c r="I211" s="402"/>
    </row>
    <row r="212" spans="2:9" ht="15" thickBot="1">
      <c r="B212" s="318"/>
      <c r="C212" s="398"/>
      <c r="D212" s="346" t="s">
        <v>782</v>
      </c>
      <c r="E212" s="344">
        <v>10078</v>
      </c>
      <c r="F212" s="351"/>
      <c r="G212" s="401"/>
      <c r="H212" s="320"/>
      <c r="I212" s="402"/>
    </row>
    <row r="213" spans="2:9" ht="63" customHeight="1">
      <c r="B213" s="318"/>
      <c r="C213" s="396" t="s">
        <v>903</v>
      </c>
      <c r="D213" s="348" t="s">
        <v>781</v>
      </c>
      <c r="E213" s="341">
        <v>7680</v>
      </c>
      <c r="F213" s="349" t="s">
        <v>908</v>
      </c>
      <c r="G213" s="399" t="s">
        <v>371</v>
      </c>
      <c r="H213" s="320"/>
      <c r="I213" s="402"/>
    </row>
    <row r="214" spans="2:9" ht="56">
      <c r="B214" s="318"/>
      <c r="C214" s="397"/>
      <c r="D214" s="347" t="s">
        <v>782</v>
      </c>
      <c r="E214" s="343">
        <v>5640</v>
      </c>
      <c r="F214" s="350" t="s">
        <v>908</v>
      </c>
      <c r="G214" s="400"/>
      <c r="H214" s="320"/>
      <c r="I214" s="402"/>
    </row>
    <row r="215" spans="2:9">
      <c r="B215" s="318"/>
      <c r="C215" s="397"/>
      <c r="D215" s="347" t="s">
        <v>778</v>
      </c>
      <c r="E215" s="343">
        <v>12237</v>
      </c>
      <c r="F215" s="350"/>
      <c r="G215" s="400"/>
      <c r="H215" s="320"/>
      <c r="I215" s="402"/>
    </row>
    <row r="216" spans="2:9" ht="15.75" customHeight="1" thickBot="1">
      <c r="B216" s="318"/>
      <c r="C216" s="398"/>
      <c r="D216" s="346" t="s">
        <v>786</v>
      </c>
      <c r="E216" s="344">
        <v>8748.2999999999993</v>
      </c>
      <c r="F216" s="352">
        <v>7675.47</v>
      </c>
      <c r="G216" s="401"/>
      <c r="H216" s="320"/>
      <c r="I216" s="402"/>
    </row>
    <row r="217" spans="2:9" ht="43" thickBot="1">
      <c r="B217" s="318"/>
      <c r="C217" s="355" t="s">
        <v>904</v>
      </c>
      <c r="D217" s="356" t="s">
        <v>787</v>
      </c>
      <c r="E217" s="357">
        <v>2284.31</v>
      </c>
      <c r="F217" s="345">
        <v>2284.31</v>
      </c>
      <c r="G217" s="370" t="s">
        <v>788</v>
      </c>
      <c r="H217" s="320"/>
      <c r="I217" s="402"/>
    </row>
    <row r="218" spans="2:9" ht="43" thickBot="1">
      <c r="B218" s="318"/>
      <c r="C218" s="355" t="s">
        <v>905</v>
      </c>
      <c r="D218" s="356" t="s">
        <v>787</v>
      </c>
      <c r="E218" s="357">
        <v>388.89</v>
      </c>
      <c r="F218" s="345">
        <v>388.89</v>
      </c>
      <c r="G218" s="370" t="s">
        <v>788</v>
      </c>
      <c r="H218" s="320"/>
      <c r="I218" s="402"/>
    </row>
    <row r="219" spans="2:9" ht="43" thickBot="1">
      <c r="B219" s="318"/>
      <c r="C219" s="355" t="s">
        <v>906</v>
      </c>
      <c r="D219" s="356" t="s">
        <v>787</v>
      </c>
      <c r="E219" s="357">
        <v>1970.59</v>
      </c>
      <c r="F219" s="345">
        <v>1970.59</v>
      </c>
      <c r="G219" s="370" t="s">
        <v>788</v>
      </c>
      <c r="H219" s="320"/>
      <c r="I219" s="402"/>
    </row>
    <row r="220" spans="2:9" ht="43" thickBot="1">
      <c r="B220" s="318"/>
      <c r="C220" s="355" t="s">
        <v>907</v>
      </c>
      <c r="D220" s="356" t="s">
        <v>787</v>
      </c>
      <c r="E220" s="357">
        <v>4505.2299999999996</v>
      </c>
      <c r="F220" s="345">
        <v>4505.2299999999996</v>
      </c>
      <c r="G220" s="370" t="s">
        <v>788</v>
      </c>
      <c r="H220" s="320"/>
      <c r="I220" s="402"/>
    </row>
    <row r="221" spans="2:9" ht="15" thickBot="1">
      <c r="B221" s="358"/>
      <c r="C221" s="423" t="s">
        <v>735</v>
      </c>
      <c r="D221" s="424"/>
      <c r="E221" s="424"/>
      <c r="F221" s="424"/>
      <c r="G221" s="424"/>
      <c r="H221" s="424"/>
      <c r="I221" s="425"/>
    </row>
    <row r="222" spans="2:9">
      <c r="B222" s="359"/>
      <c r="C222" s="359"/>
      <c r="D222" s="359"/>
      <c r="E222" s="363"/>
      <c r="F222" s="364"/>
      <c r="G222" s="363"/>
      <c r="H222" s="363"/>
      <c r="I222" s="359"/>
    </row>
    <row r="223" spans="2:9">
      <c r="B223" s="359"/>
      <c r="C223" s="359"/>
      <c r="D223" s="359"/>
      <c r="E223" s="365"/>
      <c r="F223" s="366"/>
      <c r="G223" s="365"/>
      <c r="H223" s="365"/>
      <c r="I223" s="359"/>
    </row>
    <row r="224" spans="2:9">
      <c r="B224" s="359"/>
      <c r="C224" s="359"/>
      <c r="D224" s="359"/>
      <c r="E224" s="359"/>
      <c r="F224" s="360"/>
      <c r="G224" s="359"/>
      <c r="H224" s="359"/>
      <c r="I224" s="359"/>
    </row>
    <row r="225" spans="2:9">
      <c r="B225" s="359"/>
      <c r="C225" s="361"/>
      <c r="D225" s="361"/>
      <c r="E225" s="361"/>
      <c r="F225" s="362"/>
      <c r="G225" s="361"/>
      <c r="H225" s="361"/>
      <c r="I225" s="359"/>
    </row>
    <row r="226" spans="2:9">
      <c r="B226" s="359"/>
      <c r="C226" s="361"/>
      <c r="D226" s="361"/>
      <c r="E226" s="361"/>
      <c r="F226" s="362"/>
      <c r="G226" s="361"/>
      <c r="H226" s="361"/>
      <c r="I226" s="359"/>
    </row>
    <row r="227" spans="2:9">
      <c r="B227" s="359"/>
      <c r="C227" s="361"/>
      <c r="D227" s="361"/>
      <c r="E227" s="361"/>
      <c r="F227" s="362"/>
      <c r="G227" s="361"/>
      <c r="H227" s="361"/>
      <c r="I227" s="359"/>
    </row>
    <row r="228" spans="2:9">
      <c r="B228" s="359"/>
      <c r="C228" s="359"/>
      <c r="D228" s="359"/>
      <c r="E228" s="363"/>
      <c r="F228" s="364"/>
      <c r="G228" s="363"/>
      <c r="H228" s="363"/>
      <c r="I228" s="359"/>
    </row>
    <row r="229" spans="2:9">
      <c r="B229" s="359"/>
      <c r="C229" s="359"/>
      <c r="D229" s="359"/>
      <c r="E229" s="365"/>
      <c r="F229" s="366"/>
      <c r="G229" s="365"/>
      <c r="H229" s="365"/>
      <c r="I229" s="359"/>
    </row>
    <row r="230" spans="2:9">
      <c r="B230" s="359"/>
      <c r="C230" s="359"/>
      <c r="D230" s="359"/>
      <c r="E230" s="359"/>
      <c r="F230" s="360"/>
      <c r="G230" s="359"/>
      <c r="H230" s="359"/>
      <c r="I230" s="359"/>
    </row>
    <row r="231" spans="2:9">
      <c r="B231" s="359"/>
      <c r="C231" s="361"/>
      <c r="D231" s="361"/>
      <c r="E231" s="359"/>
      <c r="F231" s="360"/>
      <c r="G231" s="359"/>
      <c r="H231" s="359"/>
      <c r="I231" s="359"/>
    </row>
    <row r="232" spans="2:9">
      <c r="B232" s="359"/>
      <c r="C232" s="361"/>
      <c r="D232" s="361"/>
      <c r="E232" s="365"/>
      <c r="F232" s="366"/>
      <c r="G232" s="365"/>
      <c r="H232" s="365"/>
      <c r="I232" s="359"/>
    </row>
    <row r="233" spans="2:9">
      <c r="B233" s="359"/>
      <c r="C233" s="359"/>
      <c r="D233" s="359"/>
      <c r="E233" s="365"/>
      <c r="F233" s="366"/>
      <c r="G233" s="365"/>
      <c r="H233" s="365"/>
      <c r="I233" s="359"/>
    </row>
    <row r="234" spans="2:9">
      <c r="B234" s="359"/>
      <c r="C234" s="367"/>
      <c r="D234" s="359"/>
      <c r="E234" s="367"/>
      <c r="F234" s="368"/>
      <c r="G234" s="367"/>
      <c r="H234" s="367"/>
      <c r="I234" s="359"/>
    </row>
    <row r="235" spans="2:9">
      <c r="B235" s="359"/>
      <c r="C235" s="367"/>
      <c r="D235" s="367"/>
      <c r="E235" s="367"/>
      <c r="F235" s="368"/>
      <c r="G235" s="367"/>
      <c r="H235" s="367"/>
      <c r="I235" s="369"/>
    </row>
  </sheetData>
  <customSheetViews>
    <customSheetView guid="{C16E6025-0F4E-5C45-83BC-38B893A773D8}" state="hidden" topLeftCell="A48">
      <selection activeCell="D62" sqref="D62"/>
      <pageSetup orientation="landscape"/>
    </customSheetView>
    <customSheetView guid="{811AEEFD-864B-4295-BC4B-D3F68E941F91}" topLeftCell="A48">
      <selection activeCell="D62" sqref="D62"/>
      <pageSetup orientation="landscape"/>
    </customSheetView>
    <customSheetView guid="{1A7E7A08-D972-4E2D-851E-9E56DC6645DB}" showPageBreaks="1" topLeftCell="D1">
      <selection activeCell="J18" sqref="J18"/>
      <pageSetup orientation="landscape"/>
    </customSheetView>
    <customSheetView guid="{D749D8ED-BF3B-4A77-B2E7-1AB83FF32417}" topLeftCell="A222">
      <selection activeCell="C139" sqref="C139"/>
      <pageSetup orientation="landscape"/>
    </customSheetView>
    <customSheetView guid="{827F82A2-A4FA-4336-9BE8-6D2B292EC76D}">
      <selection activeCell="M78" sqref="M78"/>
      <pageSetup orientation="landscape"/>
    </customSheetView>
    <customSheetView guid="{CE2E0357-2E92-4626-8CBB-3829B8A193B0}">
      <selection activeCell="H18" sqref="H18"/>
      <pageSetup orientation="landscape"/>
    </customSheetView>
    <customSheetView guid="{B0EC7550-2A5F-4817-AE13-B2890DAA90D8}" topLeftCell="A165">
      <selection activeCell="J165" sqref="J165"/>
      <pageSetup orientation="landscape"/>
    </customSheetView>
    <customSheetView guid="{4412D848-236E-4B44-83CE-1366056B2D08}" state="hidden" topLeftCell="A48">
      <selection activeCell="D62" sqref="D62"/>
      <pageSetup orientation="landscape"/>
    </customSheetView>
  </customSheetViews>
  <dataValidations count="2">
    <dataValidation type="whole" allowBlank="1" showInputMessage="1" showErrorMessage="1" sqref="E228:H228 E222:H222">
      <formula1>-999999999</formula1>
      <formula2>999999999</formula2>
    </dataValidation>
    <dataValidation type="list" allowBlank="1" showInputMessage="1" showErrorMessage="1" sqref="E232:H232">
      <formula1>#REF!</formula1>
    </dataValidation>
  </dataValidations>
  <pageMargins left="0.2" right="0.21"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topLeftCell="A29" zoomScale="80" workbookViewId="0">
      <selection activeCell="E12" sqref="E12:F12"/>
    </sheetView>
  </sheetViews>
  <sheetFormatPr baseColWidth="10" defaultColWidth="9.1640625" defaultRowHeight="14" x14ac:dyDescent="0"/>
  <cols>
    <col min="1" max="2" width="1.83203125" customWidth="1"/>
    <col min="3" max="3" width="33.83203125" customWidth="1"/>
    <col min="4" max="4" width="25.5" customWidth="1"/>
    <col min="5" max="5" width="22.83203125" customWidth="1"/>
    <col min="6" max="6" width="48.5" customWidth="1"/>
    <col min="7" max="7" width="2" customWidth="1"/>
    <col min="8" max="8" width="1.5" customWidth="1"/>
    <col min="10" max="10" width="44.5" customWidth="1"/>
  </cols>
  <sheetData>
    <row r="1" spans="2:10" ht="15" thickBot="1"/>
    <row r="2" spans="2:10" ht="15" thickBot="1">
      <c r="B2" s="88"/>
      <c r="C2" s="89"/>
      <c r="D2" s="89"/>
      <c r="E2" s="89"/>
      <c r="F2" s="89"/>
      <c r="G2" s="90"/>
    </row>
    <row r="3" spans="2:10" ht="19" thickBot="1">
      <c r="B3" s="91"/>
      <c r="C3" s="499" t="s">
        <v>222</v>
      </c>
      <c r="D3" s="500"/>
      <c r="E3" s="500"/>
      <c r="F3" s="501"/>
      <c r="G3" s="60"/>
    </row>
    <row r="4" spans="2:10">
      <c r="B4" s="535"/>
      <c r="C4" s="536"/>
      <c r="D4" s="536"/>
      <c r="E4" s="536"/>
      <c r="F4" s="536"/>
      <c r="G4" s="60"/>
    </row>
    <row r="5" spans="2:10">
      <c r="B5" s="61"/>
      <c r="C5" s="537"/>
      <c r="D5" s="537"/>
      <c r="E5" s="537"/>
      <c r="F5" s="537"/>
      <c r="G5" s="60"/>
    </row>
    <row r="6" spans="2:10">
      <c r="B6" s="61"/>
      <c r="C6" s="62"/>
      <c r="D6" s="63"/>
      <c r="E6" s="62"/>
      <c r="F6" s="63"/>
      <c r="G6" s="60"/>
    </row>
    <row r="7" spans="2:10">
      <c r="B7" s="61"/>
      <c r="C7" s="538" t="s">
        <v>233</v>
      </c>
      <c r="D7" s="538"/>
      <c r="E7" s="64"/>
      <c r="F7" s="63"/>
      <c r="G7" s="60"/>
    </row>
    <row r="8" spans="2:10" ht="15.75" customHeight="1" thickBot="1">
      <c r="B8" s="61"/>
      <c r="C8" s="526" t="s">
        <v>305</v>
      </c>
      <c r="D8" s="526"/>
      <c r="E8" s="526"/>
      <c r="F8" s="526"/>
      <c r="G8" s="60"/>
    </row>
    <row r="9" spans="2:10" ht="15.75" customHeight="1" thickBot="1">
      <c r="B9" s="61"/>
      <c r="C9" s="34" t="s">
        <v>235</v>
      </c>
      <c r="D9" s="35" t="s">
        <v>234</v>
      </c>
      <c r="E9" s="539" t="s">
        <v>281</v>
      </c>
      <c r="F9" s="540"/>
      <c r="G9" s="60"/>
    </row>
    <row r="10" spans="2:10" ht="339.75" customHeight="1">
      <c r="B10" s="61"/>
      <c r="C10" s="36" t="s">
        <v>909</v>
      </c>
      <c r="D10" s="36" t="s">
        <v>910</v>
      </c>
      <c r="E10" s="530" t="s">
        <v>911</v>
      </c>
      <c r="F10" s="531"/>
      <c r="G10" s="60"/>
    </row>
    <row r="11" spans="2:10" ht="114" customHeight="1">
      <c r="B11" s="61"/>
      <c r="C11" s="37" t="s">
        <v>815</v>
      </c>
      <c r="D11" s="37" t="s">
        <v>912</v>
      </c>
      <c r="E11" s="532" t="s">
        <v>913</v>
      </c>
      <c r="F11" s="533"/>
      <c r="G11" s="60"/>
    </row>
    <row r="12" spans="2:10" ht="349.5" customHeight="1">
      <c r="B12" s="61"/>
      <c r="C12" s="37" t="s">
        <v>805</v>
      </c>
      <c r="D12" s="37" t="s">
        <v>914</v>
      </c>
      <c r="E12" s="528" t="s">
        <v>978</v>
      </c>
      <c r="F12" s="534"/>
      <c r="G12" s="60"/>
      <c r="J12" s="306"/>
    </row>
    <row r="13" spans="2:10" ht="354.75" customHeight="1">
      <c r="B13" s="61"/>
      <c r="C13" s="37" t="s">
        <v>806</v>
      </c>
      <c r="D13" s="37" t="s">
        <v>915</v>
      </c>
      <c r="E13" s="528" t="s">
        <v>975</v>
      </c>
      <c r="F13" s="534"/>
      <c r="G13" s="60"/>
      <c r="J13" s="305"/>
    </row>
    <row r="14" spans="2:10" ht="160.5" customHeight="1">
      <c r="B14" s="61"/>
      <c r="C14" s="37" t="s">
        <v>916</v>
      </c>
      <c r="D14" s="37" t="s">
        <v>807</v>
      </c>
      <c r="E14" s="528" t="s">
        <v>816</v>
      </c>
      <c r="F14" s="534"/>
      <c r="G14" s="60"/>
    </row>
    <row r="15" spans="2:10" ht="241.5" customHeight="1">
      <c r="B15" s="61"/>
      <c r="C15" s="37" t="s">
        <v>817</v>
      </c>
      <c r="D15" s="37" t="s">
        <v>917</v>
      </c>
      <c r="E15" s="528" t="s">
        <v>922</v>
      </c>
      <c r="F15" s="529"/>
      <c r="G15" s="60"/>
      <c r="J15" s="305"/>
    </row>
    <row r="16" spans="2:10">
      <c r="B16" s="61"/>
      <c r="C16" s="63"/>
      <c r="D16" s="63"/>
      <c r="E16" s="63"/>
      <c r="F16" s="63"/>
      <c r="G16" s="60"/>
    </row>
    <row r="17" spans="2:7">
      <c r="B17" s="61"/>
      <c r="C17" s="542" t="s">
        <v>264</v>
      </c>
      <c r="D17" s="542"/>
      <c r="E17" s="542"/>
      <c r="F17" s="542"/>
      <c r="G17" s="60"/>
    </row>
    <row r="18" spans="2:7" ht="15" thickBot="1">
      <c r="B18" s="61"/>
      <c r="C18" s="543" t="s">
        <v>279</v>
      </c>
      <c r="D18" s="543"/>
      <c r="E18" s="543"/>
      <c r="F18" s="543"/>
      <c r="G18" s="60"/>
    </row>
    <row r="19" spans="2:7" ht="15.75" customHeight="1" thickBot="1">
      <c r="B19" s="61"/>
      <c r="C19" s="34" t="s">
        <v>235</v>
      </c>
      <c r="D19" s="35" t="s">
        <v>234</v>
      </c>
      <c r="E19" s="539" t="s">
        <v>281</v>
      </c>
      <c r="F19" s="540"/>
      <c r="G19" s="60"/>
    </row>
    <row r="20" spans="2:7" ht="167.25" customHeight="1" thickBot="1">
      <c r="B20" s="61"/>
      <c r="C20" s="36" t="s">
        <v>918</v>
      </c>
      <c r="D20" s="446">
        <v>0.6</v>
      </c>
      <c r="E20" s="530" t="s">
        <v>976</v>
      </c>
      <c r="F20" s="531"/>
      <c r="G20" s="60"/>
    </row>
    <row r="21" spans="2:7" ht="198.75" customHeight="1" thickBot="1">
      <c r="B21" s="61"/>
      <c r="C21" s="37" t="s">
        <v>818</v>
      </c>
      <c r="D21" s="447">
        <v>0.6</v>
      </c>
      <c r="E21" s="530" t="s">
        <v>977</v>
      </c>
      <c r="F21" s="531"/>
      <c r="G21" s="60"/>
    </row>
    <row r="22" spans="2:7" ht="195" customHeight="1" thickBot="1">
      <c r="B22" s="61"/>
      <c r="C22" s="37" t="s">
        <v>919</v>
      </c>
      <c r="D22" s="447">
        <v>0.7</v>
      </c>
      <c r="E22" s="530" t="s">
        <v>920</v>
      </c>
      <c r="F22" s="531"/>
      <c r="G22" s="60"/>
    </row>
    <row r="23" spans="2:7" ht="137.25" customHeight="1" thickBot="1">
      <c r="B23" s="61"/>
      <c r="C23" s="38" t="s">
        <v>921</v>
      </c>
      <c r="D23" s="448">
        <v>0.7</v>
      </c>
      <c r="E23" s="523" t="s">
        <v>923</v>
      </c>
      <c r="F23" s="525"/>
      <c r="G23" s="60"/>
    </row>
    <row r="24" spans="2:7">
      <c r="B24" s="61"/>
      <c r="C24" s="63"/>
      <c r="D24" s="63"/>
      <c r="E24" s="63"/>
      <c r="F24" s="63"/>
      <c r="G24" s="60"/>
    </row>
    <row r="25" spans="2:7">
      <c r="B25" s="61"/>
      <c r="C25" s="63"/>
      <c r="D25" s="63"/>
      <c r="E25" s="63"/>
      <c r="F25" s="63"/>
      <c r="G25" s="60"/>
    </row>
    <row r="26" spans="2:7" ht="31.5" customHeight="1">
      <c r="B26" s="61"/>
      <c r="C26" s="541" t="s">
        <v>263</v>
      </c>
      <c r="D26" s="541"/>
      <c r="E26" s="541"/>
      <c r="F26" s="541"/>
      <c r="G26" s="60"/>
    </row>
    <row r="27" spans="2:7" ht="15.75" customHeight="1" thickBot="1">
      <c r="B27" s="61"/>
      <c r="C27" s="526" t="s">
        <v>282</v>
      </c>
      <c r="D27" s="526"/>
      <c r="E27" s="527"/>
      <c r="F27" s="527"/>
      <c r="G27" s="60"/>
    </row>
    <row r="28" spans="2:7" ht="175.5" customHeight="1" thickBot="1">
      <c r="B28" s="61"/>
      <c r="C28" s="523" t="s">
        <v>924</v>
      </c>
      <c r="D28" s="524"/>
      <c r="E28" s="524"/>
      <c r="F28" s="525"/>
      <c r="G28" s="60"/>
    </row>
    <row r="29" spans="2:7">
      <c r="B29" s="61"/>
      <c r="C29" s="63"/>
      <c r="D29" s="63"/>
      <c r="E29" s="63"/>
      <c r="F29" s="63"/>
      <c r="G29" s="60"/>
    </row>
    <row r="30" spans="2:7">
      <c r="B30" s="61"/>
      <c r="C30" s="63"/>
      <c r="D30" s="63"/>
      <c r="E30" s="63"/>
      <c r="F30" s="63"/>
      <c r="G30" s="60"/>
    </row>
    <row r="31" spans="2:7">
      <c r="B31" s="61"/>
      <c r="C31" s="63"/>
      <c r="D31" s="63"/>
      <c r="E31" s="63"/>
      <c r="F31" s="63"/>
      <c r="G31" s="60"/>
    </row>
    <row r="32" spans="2:7" ht="15" thickBot="1">
      <c r="B32" s="65"/>
      <c r="C32" s="66"/>
      <c r="D32" s="66"/>
      <c r="E32" s="66"/>
      <c r="F32" s="66"/>
      <c r="G32" s="67"/>
    </row>
    <row r="33" spans="2:7">
      <c r="B33" s="162"/>
      <c r="C33" s="162"/>
      <c r="D33" s="162"/>
      <c r="E33" s="162"/>
      <c r="F33" s="162"/>
      <c r="G33" s="162"/>
    </row>
    <row r="34" spans="2:7">
      <c r="B34" s="8"/>
      <c r="C34" s="8"/>
      <c r="D34" s="8"/>
      <c r="E34" s="8"/>
      <c r="F34" s="8"/>
      <c r="G34" s="8"/>
    </row>
    <row r="35" spans="2:7">
      <c r="B35" s="8"/>
      <c r="C35" s="519"/>
      <c r="D35" s="519"/>
      <c r="E35" s="7"/>
      <c r="F35" s="8"/>
      <c r="G35" s="8"/>
    </row>
    <row r="36" spans="2:7">
      <c r="B36" s="8"/>
      <c r="C36" s="519"/>
      <c r="D36" s="519"/>
      <c r="E36" s="7"/>
      <c r="F36" s="8"/>
      <c r="G36" s="8"/>
    </row>
    <row r="37" spans="2:7">
      <c r="B37" s="8"/>
      <c r="C37" s="520"/>
      <c r="D37" s="520"/>
      <c r="E37" s="520"/>
      <c r="F37" s="520"/>
      <c r="G37" s="8"/>
    </row>
    <row r="38" spans="2:7">
      <c r="B38" s="8"/>
      <c r="C38" s="517"/>
      <c r="D38" s="517"/>
      <c r="E38" s="522"/>
      <c r="F38" s="522"/>
      <c r="G38" s="8"/>
    </row>
    <row r="39" spans="2:7">
      <c r="B39" s="8"/>
      <c r="C39" s="517"/>
      <c r="D39" s="517"/>
      <c r="E39" s="518"/>
      <c r="F39" s="518"/>
      <c r="G39" s="8"/>
    </row>
    <row r="40" spans="2:7">
      <c r="B40" s="8"/>
      <c r="C40" s="8"/>
      <c r="D40" s="8"/>
      <c r="E40" s="8"/>
      <c r="F40" s="8"/>
      <c r="G40" s="8"/>
    </row>
    <row r="41" spans="2:7">
      <c r="B41" s="8"/>
      <c r="C41" s="519"/>
      <c r="D41" s="519"/>
      <c r="E41" s="7"/>
      <c r="F41" s="8"/>
      <c r="G41" s="8"/>
    </row>
    <row r="42" spans="2:7">
      <c r="B42" s="8"/>
      <c r="C42" s="519"/>
      <c r="D42" s="519"/>
      <c r="E42" s="521"/>
      <c r="F42" s="521"/>
      <c r="G42" s="8"/>
    </row>
    <row r="43" spans="2:7">
      <c r="B43" s="8"/>
      <c r="C43" s="7"/>
      <c r="D43" s="7"/>
      <c r="E43" s="7"/>
      <c r="F43" s="7"/>
      <c r="G43" s="8"/>
    </row>
    <row r="44" spans="2:7">
      <c r="B44" s="8"/>
      <c r="C44" s="517"/>
      <c r="D44" s="517"/>
      <c r="E44" s="522"/>
      <c r="F44" s="522"/>
      <c r="G44" s="8"/>
    </row>
    <row r="45" spans="2:7">
      <c r="B45" s="8"/>
      <c r="C45" s="517"/>
      <c r="D45" s="517"/>
      <c r="E45" s="518"/>
      <c r="F45" s="518"/>
      <c r="G45" s="8"/>
    </row>
    <row r="46" spans="2:7">
      <c r="B46" s="8"/>
      <c r="C46" s="8"/>
      <c r="D46" s="8"/>
      <c r="E46" s="8"/>
      <c r="F46" s="8"/>
      <c r="G46" s="8"/>
    </row>
    <row r="47" spans="2:7">
      <c r="B47" s="8"/>
      <c r="C47" s="519"/>
      <c r="D47" s="519"/>
      <c r="E47" s="8"/>
      <c r="F47" s="8"/>
      <c r="G47" s="8"/>
    </row>
    <row r="48" spans="2:7">
      <c r="B48" s="8"/>
      <c r="C48" s="519"/>
      <c r="D48" s="519"/>
      <c r="E48" s="518"/>
      <c r="F48" s="518"/>
      <c r="G48" s="8"/>
    </row>
    <row r="49" spans="2:7">
      <c r="B49" s="8"/>
      <c r="C49" s="517"/>
      <c r="D49" s="517"/>
      <c r="E49" s="518"/>
      <c r="F49" s="518"/>
      <c r="G49" s="8"/>
    </row>
    <row r="50" spans="2:7">
      <c r="B50" s="8"/>
      <c r="C50" s="9"/>
      <c r="D50" s="8"/>
      <c r="E50" s="9"/>
      <c r="F50" s="8"/>
      <c r="G50" s="8"/>
    </row>
    <row r="51" spans="2:7">
      <c r="B51" s="8"/>
      <c r="C51" s="9"/>
      <c r="D51" s="9"/>
      <c r="E51" s="9"/>
      <c r="F51" s="9"/>
      <c r="G51" s="10"/>
    </row>
  </sheetData>
  <customSheetViews>
    <customSheetView guid="{C16E6025-0F4E-5C45-83BC-38B893A773D8}" scale="80" topLeftCell="A29">
      <selection activeCell="E12" sqref="E12:F12"/>
      <pageSetup orientation="portrait"/>
    </customSheetView>
    <customSheetView guid="{811AEEFD-864B-4295-BC4B-D3F68E941F91}" scale="80" topLeftCell="A29">
      <selection activeCell="E12" sqref="E12:F12"/>
      <pageSetup orientation="portrait"/>
    </customSheetView>
    <customSheetView guid="{1A7E7A08-D972-4E2D-851E-9E56DC6645DB}" scale="80" topLeftCell="A12">
      <selection activeCell="E12" sqref="E12:F12"/>
      <pageSetup orientation="portrait"/>
    </customSheetView>
    <customSheetView guid="{D749D8ED-BF3B-4A77-B2E7-1AB83FF32417}">
      <pageSetup orientation="portrait"/>
    </customSheetView>
    <customSheetView guid="{827F82A2-A4FA-4336-9BE8-6D2B292EC76D}" scale="91">
      <selection activeCell="J28" sqref="J28"/>
      <pageSetup orientation="portrait"/>
    </customSheetView>
    <customSheetView guid="{CE2E0357-2E92-4626-8CBB-3829B8A193B0}" scale="80" topLeftCell="A16">
      <selection activeCell="J21" sqref="J21"/>
      <pageSetup orientation="portrait"/>
    </customSheetView>
    <customSheetView guid="{B0EC7550-2A5F-4817-AE13-B2890DAA90D8}" scale="80" topLeftCell="A12">
      <selection activeCell="E12" sqref="E12:F12"/>
      <pageSetup orientation="portrait"/>
    </customSheetView>
    <customSheetView guid="{4412D848-236E-4B44-83CE-1366056B2D08}" scale="80" topLeftCell="A29">
      <selection activeCell="E12" sqref="E12:F12"/>
      <pageSetup orientation="portrait"/>
    </customSheetView>
  </customSheetViews>
  <mergeCells count="42">
    <mergeCell ref="C26:F26"/>
    <mergeCell ref="C17:F17"/>
    <mergeCell ref="C18:F18"/>
    <mergeCell ref="E23:F23"/>
    <mergeCell ref="E19:F19"/>
    <mergeCell ref="E20:F20"/>
    <mergeCell ref="E21:F21"/>
    <mergeCell ref="E22:F22"/>
    <mergeCell ref="E12:F12"/>
    <mergeCell ref="E13:F13"/>
    <mergeCell ref="E14:F14"/>
    <mergeCell ref="B4:F4"/>
    <mergeCell ref="C5:F5"/>
    <mergeCell ref="C7:D7"/>
    <mergeCell ref="C8:F8"/>
    <mergeCell ref="E9:F9"/>
    <mergeCell ref="C3:F3"/>
    <mergeCell ref="C47:D47"/>
    <mergeCell ref="C48:D48"/>
    <mergeCell ref="E48:F48"/>
    <mergeCell ref="C42:D42"/>
    <mergeCell ref="E42:F42"/>
    <mergeCell ref="C44:D44"/>
    <mergeCell ref="E44:F44"/>
    <mergeCell ref="C28:F28"/>
    <mergeCell ref="C27:D27"/>
    <mergeCell ref="E38:F38"/>
    <mergeCell ref="C39:D39"/>
    <mergeCell ref="E27:F27"/>
    <mergeCell ref="E15:F15"/>
    <mergeCell ref="E10:F10"/>
    <mergeCell ref="E11:F11"/>
    <mergeCell ref="C49:D49"/>
    <mergeCell ref="E49:F49"/>
    <mergeCell ref="C45:D45"/>
    <mergeCell ref="E45:F45"/>
    <mergeCell ref="C35:D35"/>
    <mergeCell ref="C36:D36"/>
    <mergeCell ref="E39:F39"/>
    <mergeCell ref="C41:D41"/>
    <mergeCell ref="C37:F37"/>
    <mergeCell ref="C38:D38"/>
  </mergeCells>
  <dataValidations count="2">
    <dataValidation type="whole" allowBlank="1" showInputMessage="1" showErrorMessage="1" sqref="E44 E38">
      <formula1>-999999999</formula1>
      <formula2>999999999</formula2>
    </dataValidation>
    <dataValidation type="list" allowBlank="1" showInputMessage="1" showErrorMessage="1" sqref="E48">
      <formula1>$K$55:$K$56</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topLeftCell="A53" zoomScale="70" zoomScaleNormal="90" zoomScalePageLayoutView="90" workbookViewId="0">
      <selection activeCell="L21" sqref="L21"/>
    </sheetView>
  </sheetViews>
  <sheetFormatPr baseColWidth="10" defaultColWidth="9.1640625" defaultRowHeight="14" x14ac:dyDescent="0"/>
  <cols>
    <col min="1" max="1" width="2.1640625" customWidth="1"/>
    <col min="2" max="2" width="2.5" customWidth="1"/>
    <col min="3" max="3" width="22.5" style="11" customWidth="1"/>
    <col min="4" max="4" width="15.5" customWidth="1"/>
    <col min="5" max="5" width="15" customWidth="1"/>
    <col min="6" max="6" width="18.83203125" customWidth="1"/>
    <col min="7" max="7" width="9.83203125" customWidth="1"/>
    <col min="8" max="8" width="79.83203125" customWidth="1"/>
    <col min="9" max="9" width="13.83203125" customWidth="1"/>
    <col min="10" max="10" width="2.5" customWidth="1"/>
    <col min="11" max="11" width="2" customWidth="1"/>
    <col min="12" max="12" width="40.5" customWidth="1"/>
  </cols>
  <sheetData>
    <row r="1" spans="1:52" ht="15" thickBot="1">
      <c r="A1" s="22"/>
      <c r="B1" s="22"/>
      <c r="C1" s="21"/>
      <c r="D1" s="22"/>
      <c r="E1" s="22"/>
      <c r="F1" s="22"/>
      <c r="G1" s="22"/>
      <c r="H1" s="98"/>
      <c r="I1" s="98"/>
      <c r="J1" s="22"/>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2" ht="15" thickBot="1">
      <c r="A2" s="22"/>
      <c r="B2" s="42"/>
      <c r="C2" s="43"/>
      <c r="D2" s="44"/>
      <c r="E2" s="44"/>
      <c r="F2" s="44"/>
      <c r="G2" s="44"/>
      <c r="H2" s="111"/>
      <c r="I2" s="111"/>
      <c r="J2" s="45"/>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row>
    <row r="3" spans="1:52" ht="19" thickBot="1">
      <c r="A3" s="22"/>
      <c r="B3" s="91"/>
      <c r="C3" s="499" t="s">
        <v>260</v>
      </c>
      <c r="D3" s="500"/>
      <c r="E3" s="500"/>
      <c r="F3" s="500"/>
      <c r="G3" s="500"/>
      <c r="H3" s="500"/>
      <c r="I3" s="501"/>
      <c r="J3" s="93"/>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5" customHeight="1">
      <c r="A4" s="22"/>
      <c r="B4" s="46"/>
      <c r="C4" s="577" t="s">
        <v>223</v>
      </c>
      <c r="D4" s="577"/>
      <c r="E4" s="577"/>
      <c r="F4" s="577"/>
      <c r="G4" s="577"/>
      <c r="H4" s="577"/>
      <c r="I4" s="577"/>
      <c r="J4" s="47"/>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row>
    <row r="5" spans="1:52" ht="15" customHeight="1">
      <c r="A5" s="22"/>
      <c r="B5" s="46"/>
      <c r="C5" s="133"/>
      <c r="D5" s="133"/>
      <c r="E5" s="133"/>
      <c r="F5" s="133"/>
      <c r="G5" s="133"/>
      <c r="H5" s="133"/>
      <c r="I5" s="133"/>
      <c r="J5" s="47"/>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row>
    <row r="6" spans="1:52">
      <c r="A6" s="22"/>
      <c r="B6" s="46"/>
      <c r="C6" s="48"/>
      <c r="D6" s="49"/>
      <c r="E6" s="49"/>
      <c r="F6" s="49"/>
      <c r="G6" s="49"/>
      <c r="H6" s="112"/>
      <c r="I6" s="112"/>
      <c r="J6" s="47"/>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row>
    <row r="7" spans="1:52" ht="15.75" customHeight="1" thickBot="1">
      <c r="A7" s="22"/>
      <c r="B7" s="46"/>
      <c r="C7" s="48"/>
      <c r="D7" s="547" t="s">
        <v>261</v>
      </c>
      <c r="E7" s="547"/>
      <c r="F7" s="547" t="s">
        <v>265</v>
      </c>
      <c r="G7" s="547"/>
      <c r="H7" s="110" t="s">
        <v>266</v>
      </c>
      <c r="I7" s="110" t="s">
        <v>232</v>
      </c>
      <c r="J7" s="47"/>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row>
    <row r="8" spans="1:52" s="11" customFormat="1" ht="409.6" thickBot="1">
      <c r="A8" s="21"/>
      <c r="B8" s="51"/>
      <c r="C8" s="109" t="s">
        <v>258</v>
      </c>
      <c r="D8" s="559" t="s">
        <v>832</v>
      </c>
      <c r="E8" s="560"/>
      <c r="F8" s="559" t="s">
        <v>925</v>
      </c>
      <c r="G8" s="560"/>
      <c r="H8" s="438" t="s">
        <v>926</v>
      </c>
      <c r="I8" s="444" t="s">
        <v>809</v>
      </c>
      <c r="J8" s="109"/>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row>
    <row r="9" spans="1:52" s="11" customFormat="1" ht="399.75" customHeight="1" thickBot="1">
      <c r="A9" s="21"/>
      <c r="B9" s="51"/>
      <c r="C9" s="109"/>
      <c r="D9" s="559" t="s">
        <v>834</v>
      </c>
      <c r="E9" s="560"/>
      <c r="F9" s="559" t="s">
        <v>833</v>
      </c>
      <c r="G9" s="560"/>
      <c r="H9" s="438" t="s">
        <v>1019</v>
      </c>
      <c r="I9" s="444" t="s">
        <v>20</v>
      </c>
      <c r="J9" s="52"/>
      <c r="L9" s="169"/>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row>
    <row r="10" spans="1:52" s="11" customFormat="1" ht="354" customHeight="1" thickBot="1">
      <c r="A10" s="21"/>
      <c r="B10" s="51"/>
      <c r="C10" s="109"/>
      <c r="D10" s="559" t="s">
        <v>835</v>
      </c>
      <c r="E10" s="560"/>
      <c r="F10" s="559" t="s">
        <v>836</v>
      </c>
      <c r="G10" s="560"/>
      <c r="H10" s="438" t="s">
        <v>974</v>
      </c>
      <c r="I10" s="444" t="s">
        <v>20</v>
      </c>
      <c r="J10" s="5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row>
    <row r="11" spans="1:52" s="11" customFormat="1" ht="18.75" customHeight="1" thickBot="1">
      <c r="A11" s="21"/>
      <c r="B11" s="51"/>
      <c r="C11" s="107"/>
      <c r="D11" s="53"/>
      <c r="E11" s="53"/>
      <c r="F11" s="192"/>
      <c r="G11" s="192"/>
      <c r="H11" s="194" t="s">
        <v>262</v>
      </c>
      <c r="I11" s="445" t="s">
        <v>20</v>
      </c>
      <c r="J11" s="52"/>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row>
    <row r="12" spans="1:52" s="11" customFormat="1" ht="18.75" customHeight="1">
      <c r="A12" s="21"/>
      <c r="B12" s="51"/>
      <c r="C12" s="153"/>
      <c r="D12" s="53"/>
      <c r="E12" s="53"/>
      <c r="F12" s="53"/>
      <c r="G12" s="53"/>
      <c r="H12" s="195"/>
      <c r="I12" s="193"/>
      <c r="J12" s="52"/>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s="11" customFormat="1" ht="15" thickBot="1">
      <c r="A13" s="21"/>
      <c r="B13" s="51"/>
      <c r="C13" s="136"/>
      <c r="D13" s="583" t="s">
        <v>287</v>
      </c>
      <c r="E13" s="583"/>
      <c r="F13" s="583"/>
      <c r="G13" s="583"/>
      <c r="H13" s="583"/>
      <c r="I13" s="583"/>
      <c r="J13" s="52"/>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s="11" customFormat="1" ht="15" thickBot="1">
      <c r="A14" s="21"/>
      <c r="B14" s="51"/>
      <c r="C14" s="136"/>
      <c r="D14" s="85" t="s">
        <v>60</v>
      </c>
      <c r="E14" s="579" t="s">
        <v>927</v>
      </c>
      <c r="F14" s="580"/>
      <c r="G14" s="580"/>
      <c r="H14" s="581"/>
      <c r="I14" s="53"/>
      <c r="J14" s="52"/>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row>
    <row r="15" spans="1:52" s="11" customFormat="1" ht="15" thickBot="1">
      <c r="A15" s="21"/>
      <c r="B15" s="51"/>
      <c r="C15" s="136"/>
      <c r="D15" s="85" t="s">
        <v>62</v>
      </c>
      <c r="E15" s="582" t="s">
        <v>928</v>
      </c>
      <c r="F15" s="545"/>
      <c r="G15" s="545"/>
      <c r="H15" s="546"/>
      <c r="I15" s="53"/>
      <c r="J15" s="52"/>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s="11" customFormat="1" ht="13.5" customHeight="1">
      <c r="A16" s="21"/>
      <c r="B16" s="51"/>
      <c r="C16" s="136"/>
      <c r="D16" s="53"/>
      <c r="E16" s="53"/>
      <c r="F16" s="53"/>
      <c r="G16" s="53"/>
      <c r="H16" s="53"/>
      <c r="I16" s="53"/>
      <c r="J16" s="52"/>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s="11" customFormat="1" ht="30.75" customHeight="1" thickBot="1">
      <c r="A17" s="21"/>
      <c r="B17" s="51"/>
      <c r="C17" s="578" t="s">
        <v>224</v>
      </c>
      <c r="D17" s="578"/>
      <c r="E17" s="578"/>
      <c r="F17" s="578"/>
      <c r="G17" s="578"/>
      <c r="H17" s="578"/>
      <c r="I17" s="112"/>
      <c r="J17" s="52"/>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s="11" customFormat="1" ht="30.75" customHeight="1">
      <c r="A18" s="21"/>
      <c r="B18" s="51"/>
      <c r="C18" s="115"/>
      <c r="D18" s="550" t="s">
        <v>1020</v>
      </c>
      <c r="E18" s="551"/>
      <c r="F18" s="551"/>
      <c r="G18" s="551"/>
      <c r="H18" s="551"/>
      <c r="I18" s="552"/>
      <c r="J18" s="52"/>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s="11" customFormat="1" ht="30.75" customHeight="1">
      <c r="A19" s="21"/>
      <c r="B19" s="51"/>
      <c r="C19" s="115"/>
      <c r="D19" s="553"/>
      <c r="E19" s="554"/>
      <c r="F19" s="554"/>
      <c r="G19" s="554"/>
      <c r="H19" s="554"/>
      <c r="I19" s="555"/>
      <c r="J19" s="52"/>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s="11" customFormat="1" ht="30.75" customHeight="1">
      <c r="A20" s="21"/>
      <c r="B20" s="51"/>
      <c r="C20" s="115"/>
      <c r="D20" s="553"/>
      <c r="E20" s="554"/>
      <c r="F20" s="554"/>
      <c r="G20" s="554"/>
      <c r="H20" s="554"/>
      <c r="I20" s="555"/>
      <c r="J20" s="52"/>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s="11" customFormat="1" ht="112.5" customHeight="1" thickBot="1">
      <c r="A21" s="21"/>
      <c r="B21" s="51"/>
      <c r="C21" s="115"/>
      <c r="D21" s="556"/>
      <c r="E21" s="557"/>
      <c r="F21" s="557"/>
      <c r="G21" s="557"/>
      <c r="H21" s="557"/>
      <c r="I21" s="558"/>
      <c r="J21" s="52"/>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s="11" customFormat="1">
      <c r="A22" s="21"/>
      <c r="B22" s="51"/>
      <c r="C22" s="108"/>
      <c r="D22" s="108"/>
      <c r="E22" s="108"/>
      <c r="F22" s="115"/>
      <c r="G22" s="108"/>
      <c r="H22" s="112"/>
      <c r="I22" s="112"/>
      <c r="J22" s="52"/>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ht="28.5" customHeight="1" thickBot="1">
      <c r="A23" s="22"/>
      <c r="B23" s="51"/>
      <c r="C23" s="54"/>
      <c r="D23" s="384" t="s">
        <v>261</v>
      </c>
      <c r="E23" s="384"/>
      <c r="F23" s="547" t="s">
        <v>265</v>
      </c>
      <c r="G23" s="547"/>
      <c r="H23" s="110" t="s">
        <v>266</v>
      </c>
      <c r="I23" s="110" t="s">
        <v>232</v>
      </c>
      <c r="J23" s="52"/>
      <c r="K23" s="6"/>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ht="409.5" customHeight="1" thickBot="1">
      <c r="A24" s="22"/>
      <c r="B24" s="51"/>
      <c r="C24" s="109" t="s">
        <v>259</v>
      </c>
      <c r="D24" s="559" t="s">
        <v>810</v>
      </c>
      <c r="E24" s="560"/>
      <c r="F24" s="559" t="s">
        <v>934</v>
      </c>
      <c r="G24" s="560"/>
      <c r="H24" s="439" t="s">
        <v>930</v>
      </c>
      <c r="I24" s="388" t="s">
        <v>20</v>
      </c>
      <c r="J24" s="52"/>
      <c r="K24" s="6"/>
      <c r="L24" s="169"/>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ht="409.5" customHeight="1" thickBot="1">
      <c r="A25" s="22"/>
      <c r="B25" s="51"/>
      <c r="C25" s="109"/>
      <c r="D25" s="559" t="s">
        <v>929</v>
      </c>
      <c r="E25" s="560"/>
      <c r="F25" s="559" t="s">
        <v>935</v>
      </c>
      <c r="G25" s="560"/>
      <c r="H25" s="438" t="s">
        <v>931</v>
      </c>
      <c r="I25" s="388" t="s">
        <v>809</v>
      </c>
      <c r="J25" s="52"/>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ht="140.5" customHeight="1" thickBot="1">
      <c r="A26" s="22"/>
      <c r="B26" s="51"/>
      <c r="C26" s="109"/>
      <c r="D26" s="438" t="s">
        <v>811</v>
      </c>
      <c r="E26" s="442"/>
      <c r="F26" s="438" t="s">
        <v>936</v>
      </c>
      <c r="G26" s="449"/>
      <c r="H26" s="450" t="s">
        <v>932</v>
      </c>
      <c r="I26" s="388" t="s">
        <v>809</v>
      </c>
      <c r="J26" s="52"/>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ht="78.75" customHeight="1" thickBot="1">
      <c r="A27" s="22"/>
      <c r="B27" s="51"/>
      <c r="C27" s="109"/>
      <c r="D27" s="559" t="s">
        <v>933</v>
      </c>
      <c r="E27" s="560"/>
      <c r="F27" s="559" t="s">
        <v>937</v>
      </c>
      <c r="G27" s="560"/>
      <c r="H27" s="451" t="s">
        <v>940</v>
      </c>
      <c r="I27" s="388" t="s">
        <v>20</v>
      </c>
      <c r="J27" s="52"/>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ht="18.75" customHeight="1" thickBot="1">
      <c r="A28" s="22"/>
      <c r="B28" s="51"/>
      <c r="C28" s="48"/>
      <c r="D28" s="48"/>
      <c r="E28" s="48"/>
      <c r="F28" s="48"/>
      <c r="G28" s="48"/>
      <c r="H28" s="117" t="s">
        <v>262</v>
      </c>
      <c r="I28" s="445" t="s">
        <v>809</v>
      </c>
      <c r="J28" s="52"/>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ht="15" thickBot="1">
      <c r="A29" s="22"/>
      <c r="B29" s="51"/>
      <c r="C29" s="48"/>
      <c r="D29" s="151" t="s">
        <v>287</v>
      </c>
      <c r="E29" s="154"/>
      <c r="F29" s="48"/>
      <c r="G29" s="48"/>
      <c r="H29" s="118"/>
      <c r="I29" s="48"/>
      <c r="J29" s="52"/>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ht="15" thickBot="1">
      <c r="A30" s="22"/>
      <c r="B30" s="51"/>
      <c r="C30" s="48"/>
      <c r="D30" s="85" t="s">
        <v>60</v>
      </c>
      <c r="E30" s="544" t="s">
        <v>938</v>
      </c>
      <c r="F30" s="545"/>
      <c r="G30" s="545"/>
      <c r="H30" s="546"/>
      <c r="I30" s="48"/>
      <c r="J30" s="52"/>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ht="15" thickBot="1">
      <c r="A31" s="22"/>
      <c r="B31" s="51"/>
      <c r="C31" s="48"/>
      <c r="D31" s="85" t="s">
        <v>62</v>
      </c>
      <c r="E31" s="544" t="s">
        <v>939</v>
      </c>
      <c r="F31" s="545"/>
      <c r="G31" s="545"/>
      <c r="H31" s="546"/>
      <c r="I31" s="48"/>
      <c r="J31" s="52"/>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c r="A32" s="22"/>
      <c r="B32" s="51"/>
      <c r="C32" s="48"/>
      <c r="D32" s="48"/>
      <c r="E32" s="48"/>
      <c r="F32" s="48"/>
      <c r="G32" s="48"/>
      <c r="H32" s="118"/>
      <c r="I32" s="48"/>
      <c r="J32" s="52"/>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ht="15.75" customHeight="1" thickBot="1">
      <c r="A33" s="22"/>
      <c r="B33" s="51"/>
      <c r="C33" s="54"/>
      <c r="D33" s="547" t="s">
        <v>261</v>
      </c>
      <c r="E33" s="547"/>
      <c r="F33" s="547" t="s">
        <v>265</v>
      </c>
      <c r="G33" s="547"/>
      <c r="H33" s="110" t="s">
        <v>266</v>
      </c>
      <c r="I33" s="110" t="s">
        <v>232</v>
      </c>
      <c r="J33" s="52"/>
      <c r="K33" s="6"/>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ht="40" customHeight="1" thickBot="1">
      <c r="A34" s="22"/>
      <c r="B34" s="51"/>
      <c r="C34" s="109" t="s">
        <v>290</v>
      </c>
      <c r="D34" s="548"/>
      <c r="E34" s="549"/>
      <c r="F34" s="548"/>
      <c r="G34" s="549"/>
      <c r="H34" s="114"/>
      <c r="I34" s="114"/>
      <c r="J34" s="52"/>
      <c r="K34" s="6"/>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ht="40" customHeight="1" thickBot="1">
      <c r="A35" s="22"/>
      <c r="B35" s="51"/>
      <c r="C35" s="109"/>
      <c r="D35" s="548"/>
      <c r="E35" s="549"/>
      <c r="F35" s="548"/>
      <c r="G35" s="549"/>
      <c r="H35" s="114"/>
      <c r="I35" s="114"/>
      <c r="J35" s="52"/>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ht="48" customHeight="1" thickBot="1">
      <c r="A36" s="22"/>
      <c r="B36" s="51"/>
      <c r="C36" s="109"/>
      <c r="D36" s="548"/>
      <c r="E36" s="549"/>
      <c r="F36" s="548"/>
      <c r="G36" s="549"/>
      <c r="H36" s="114"/>
      <c r="I36" s="114"/>
      <c r="J36" s="52"/>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ht="21.75" customHeight="1" thickBot="1">
      <c r="A37" s="22"/>
      <c r="B37" s="51"/>
      <c r="C37" s="48"/>
      <c r="D37" s="48"/>
      <c r="E37" s="48"/>
      <c r="F37" s="48"/>
      <c r="G37" s="48"/>
      <c r="H37" s="117" t="s">
        <v>262</v>
      </c>
      <c r="I37" s="119"/>
      <c r="J37" s="52"/>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ht="15" thickBot="1">
      <c r="A38" s="22"/>
      <c r="B38" s="51"/>
      <c r="C38" s="48"/>
      <c r="D38" s="151" t="s">
        <v>287</v>
      </c>
      <c r="E38" s="154"/>
      <c r="F38" s="48"/>
      <c r="G38" s="48"/>
      <c r="H38" s="118"/>
      <c r="I38" s="48"/>
      <c r="J38" s="52"/>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ht="15" thickBot="1">
      <c r="A39" s="22"/>
      <c r="B39" s="51"/>
      <c r="C39" s="48"/>
      <c r="D39" s="85" t="s">
        <v>60</v>
      </c>
      <c r="E39" s="570"/>
      <c r="F39" s="571"/>
      <c r="G39" s="571"/>
      <c r="H39" s="572"/>
      <c r="I39" s="48"/>
      <c r="J39" s="52"/>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ht="15" thickBot="1">
      <c r="A40" s="22"/>
      <c r="B40" s="51"/>
      <c r="C40" s="48"/>
      <c r="D40" s="85" t="s">
        <v>62</v>
      </c>
      <c r="E40" s="570"/>
      <c r="F40" s="571"/>
      <c r="G40" s="571"/>
      <c r="H40" s="572"/>
      <c r="I40" s="48"/>
      <c r="J40" s="52"/>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ht="15" thickBot="1">
      <c r="A41" s="22"/>
      <c r="B41" s="51"/>
      <c r="C41" s="48"/>
      <c r="D41" s="85"/>
      <c r="E41" s="48"/>
      <c r="F41" s="48"/>
      <c r="G41" s="48"/>
      <c r="H41" s="48"/>
      <c r="I41" s="48"/>
      <c r="J41" s="52"/>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ht="222.75" customHeight="1" thickBot="1">
      <c r="A42" s="22"/>
      <c r="B42" s="51"/>
      <c r="C42" s="116"/>
      <c r="D42" s="573" t="s">
        <v>267</v>
      </c>
      <c r="E42" s="573"/>
      <c r="F42" s="574" t="s">
        <v>941</v>
      </c>
      <c r="G42" s="575"/>
      <c r="H42" s="575"/>
      <c r="I42" s="576"/>
      <c r="J42" s="52"/>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s="11" customFormat="1" ht="18.75" customHeight="1">
      <c r="A43" s="21"/>
      <c r="B43" s="51"/>
      <c r="C43" s="55"/>
      <c r="D43" s="55"/>
      <c r="E43" s="55"/>
      <c r="F43" s="55"/>
      <c r="G43" s="55"/>
      <c r="H43" s="112"/>
      <c r="I43" s="112"/>
      <c r="J43" s="52"/>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s="11" customFormat="1" ht="15.75" customHeight="1" thickBot="1">
      <c r="A44" s="21"/>
      <c r="B44" s="51"/>
      <c r="C44" s="48"/>
      <c r="D44" s="49"/>
      <c r="E44" s="49"/>
      <c r="F44" s="49"/>
      <c r="G44" s="84" t="s">
        <v>225</v>
      </c>
      <c r="H44" s="112"/>
      <c r="I44" s="112"/>
      <c r="J44" s="52"/>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s="11" customFormat="1" ht="78" customHeight="1">
      <c r="A45" s="21"/>
      <c r="B45" s="51"/>
      <c r="C45" s="48"/>
      <c r="D45" s="49"/>
      <c r="E45" s="49"/>
      <c r="F45" s="31" t="s">
        <v>226</v>
      </c>
      <c r="G45" s="564" t="s">
        <v>299</v>
      </c>
      <c r="H45" s="565"/>
      <c r="I45" s="566"/>
      <c r="J45" s="52"/>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s="11" customFormat="1" ht="54.75" customHeight="1">
      <c r="A46" s="21"/>
      <c r="B46" s="51"/>
      <c r="C46" s="48"/>
      <c r="D46" s="49"/>
      <c r="E46" s="49"/>
      <c r="F46" s="32" t="s">
        <v>227</v>
      </c>
      <c r="G46" s="567" t="s">
        <v>300</v>
      </c>
      <c r="H46" s="568"/>
      <c r="I46" s="569"/>
      <c r="J46" s="52"/>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s="11" customFormat="1" ht="58.5" customHeight="1">
      <c r="A47" s="21"/>
      <c r="B47" s="51"/>
      <c r="C47" s="48"/>
      <c r="D47" s="49"/>
      <c r="E47" s="49"/>
      <c r="F47" s="32" t="s">
        <v>228</v>
      </c>
      <c r="G47" s="567" t="s">
        <v>301</v>
      </c>
      <c r="H47" s="568"/>
      <c r="I47" s="569"/>
      <c r="J47" s="52"/>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ht="60" customHeight="1">
      <c r="A48" s="22"/>
      <c r="B48" s="51"/>
      <c r="C48" s="48"/>
      <c r="D48" s="49"/>
      <c r="E48" s="49"/>
      <c r="F48" s="32" t="s">
        <v>229</v>
      </c>
      <c r="G48" s="567" t="s">
        <v>302</v>
      </c>
      <c r="H48" s="568"/>
      <c r="I48" s="569"/>
      <c r="J48" s="52"/>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ht="54" customHeight="1">
      <c r="A49" s="22"/>
      <c r="B49" s="46"/>
      <c r="C49" s="48"/>
      <c r="D49" s="49"/>
      <c r="E49" s="49"/>
      <c r="F49" s="32" t="s">
        <v>230</v>
      </c>
      <c r="G49" s="567" t="s">
        <v>303</v>
      </c>
      <c r="H49" s="568"/>
      <c r="I49" s="569"/>
      <c r="J49" s="47"/>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ht="61.5" customHeight="1" thickBot="1">
      <c r="A50" s="22"/>
      <c r="B50" s="46"/>
      <c r="C50" s="48"/>
      <c r="D50" s="49"/>
      <c r="E50" s="49"/>
      <c r="F50" s="33" t="s">
        <v>231</v>
      </c>
      <c r="G50" s="561" t="s">
        <v>304</v>
      </c>
      <c r="H50" s="562"/>
      <c r="I50" s="563"/>
      <c r="J50" s="47"/>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ht="15" thickBot="1">
      <c r="A51" s="22"/>
      <c r="B51" s="56"/>
      <c r="C51" s="57"/>
      <c r="D51" s="58"/>
      <c r="E51" s="58"/>
      <c r="F51" s="58"/>
      <c r="G51" s="58"/>
      <c r="H51" s="113"/>
      <c r="I51" s="113"/>
      <c r="J51" s="59"/>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1:52" ht="50.25" customHeight="1">
      <c r="A52" s="22"/>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1:52" ht="50.25" customHeight="1">
      <c r="A53" s="22"/>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52" ht="49.5" customHeight="1">
      <c r="A54" s="22"/>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52" ht="50.25" customHeight="1">
      <c r="A55" s="22"/>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52" ht="50.25" customHeight="1">
      <c r="A56" s="22"/>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52" ht="50.25" customHeight="1">
      <c r="A57" s="22"/>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52">
      <c r="A58" s="22"/>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52">
      <c r="A59" s="22"/>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52">
      <c r="A60" s="22"/>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52">
      <c r="A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52">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row>
    <row r="65" spans="1:11">
      <c r="A65" s="98"/>
      <c r="B65" s="98"/>
      <c r="C65" s="98"/>
      <c r="D65" s="98"/>
      <c r="E65" s="98"/>
      <c r="F65" s="98"/>
      <c r="G65" s="98"/>
      <c r="H65" s="98"/>
      <c r="I65" s="98"/>
      <c r="J65" s="98"/>
      <c r="K65" s="98"/>
    </row>
    <row r="66" spans="1:11">
      <c r="A66" s="98"/>
      <c r="B66" s="98"/>
      <c r="C66" s="98"/>
      <c r="D66" s="98"/>
      <c r="E66" s="98"/>
      <c r="F66" s="98"/>
      <c r="G66" s="98"/>
      <c r="H66" s="98"/>
      <c r="I66" s="98"/>
      <c r="J66" s="98"/>
      <c r="K66" s="98"/>
    </row>
    <row r="67" spans="1:11">
      <c r="A67" s="98"/>
      <c r="B67" s="98"/>
      <c r="C67" s="98"/>
      <c r="D67" s="98"/>
      <c r="E67" s="98"/>
      <c r="F67" s="98"/>
      <c r="G67" s="98"/>
      <c r="H67" s="98"/>
      <c r="I67" s="98"/>
      <c r="J67" s="98"/>
      <c r="K67" s="98"/>
    </row>
    <row r="68" spans="1:11">
      <c r="A68" s="98"/>
      <c r="B68" s="98"/>
      <c r="C68" s="98"/>
      <c r="D68" s="98"/>
      <c r="E68" s="98"/>
      <c r="F68" s="98"/>
      <c r="G68" s="98"/>
      <c r="H68" s="98"/>
      <c r="I68" s="98"/>
      <c r="J68" s="98"/>
      <c r="K68" s="98"/>
    </row>
    <row r="69" spans="1:11">
      <c r="A69" s="98"/>
      <c r="B69" s="98"/>
      <c r="C69" s="98"/>
      <c r="D69" s="98"/>
      <c r="E69" s="98"/>
      <c r="F69" s="98"/>
      <c r="G69" s="98"/>
      <c r="H69" s="98"/>
      <c r="I69" s="98"/>
      <c r="J69" s="98"/>
      <c r="K69" s="98"/>
    </row>
    <row r="70" spans="1:11">
      <c r="A70" s="98"/>
      <c r="B70" s="98"/>
      <c r="C70" s="98"/>
      <c r="D70" s="98"/>
      <c r="E70" s="98"/>
      <c r="F70" s="98"/>
      <c r="G70" s="98"/>
      <c r="H70" s="98"/>
      <c r="I70" s="98"/>
      <c r="J70" s="98"/>
      <c r="K70" s="98"/>
    </row>
    <row r="71" spans="1:11">
      <c r="A71" s="98"/>
      <c r="B71" s="98"/>
      <c r="C71" s="98"/>
      <c r="D71" s="98"/>
      <c r="E71" s="98"/>
      <c r="F71" s="98"/>
      <c r="G71" s="98"/>
      <c r="H71" s="98"/>
      <c r="I71" s="98"/>
      <c r="J71" s="98"/>
      <c r="K71" s="98"/>
    </row>
    <row r="72" spans="1:11">
      <c r="A72" s="98"/>
      <c r="B72" s="98"/>
      <c r="C72" s="98"/>
      <c r="D72" s="98"/>
      <c r="E72" s="98"/>
      <c r="F72" s="98"/>
      <c r="G72" s="98"/>
      <c r="H72" s="98"/>
      <c r="I72" s="98"/>
      <c r="J72" s="98"/>
      <c r="K72" s="98"/>
    </row>
    <row r="73" spans="1:11">
      <c r="A73" s="98"/>
      <c r="B73" s="98"/>
      <c r="C73" s="98"/>
      <c r="D73" s="98"/>
      <c r="E73" s="98"/>
      <c r="F73" s="98"/>
      <c r="G73" s="98"/>
      <c r="H73" s="98"/>
      <c r="I73" s="98"/>
      <c r="J73" s="98"/>
      <c r="K73" s="98"/>
    </row>
    <row r="74" spans="1:11">
      <c r="A74" s="98"/>
      <c r="B74" s="98"/>
      <c r="C74" s="98"/>
      <c r="D74" s="98"/>
      <c r="E74" s="98"/>
      <c r="F74" s="98"/>
      <c r="G74" s="98"/>
      <c r="H74" s="98"/>
      <c r="I74" s="98"/>
      <c r="J74" s="98"/>
      <c r="K74" s="98"/>
    </row>
    <row r="75" spans="1:11">
      <c r="A75" s="98"/>
      <c r="B75" s="98"/>
      <c r="C75" s="98"/>
      <c r="D75" s="98"/>
      <c r="E75" s="98"/>
      <c r="F75" s="98"/>
      <c r="G75" s="98"/>
      <c r="H75" s="98"/>
      <c r="I75" s="98"/>
      <c r="J75" s="98"/>
      <c r="K75" s="98"/>
    </row>
    <row r="76" spans="1:11">
      <c r="A76" s="98"/>
      <c r="B76" s="98"/>
      <c r="C76" s="98"/>
      <c r="D76" s="98"/>
      <c r="E76" s="98"/>
      <c r="F76" s="98"/>
      <c r="G76" s="98"/>
      <c r="H76" s="98"/>
      <c r="I76" s="98"/>
      <c r="J76" s="98"/>
      <c r="K76" s="98"/>
    </row>
    <row r="77" spans="1:11">
      <c r="A77" s="98"/>
      <c r="B77" s="98"/>
      <c r="C77" s="98"/>
      <c r="D77" s="98"/>
      <c r="E77" s="98"/>
      <c r="F77" s="98"/>
      <c r="G77" s="98"/>
      <c r="H77" s="98"/>
      <c r="I77" s="98"/>
      <c r="J77" s="98"/>
      <c r="K77" s="98"/>
    </row>
    <row r="78" spans="1:11">
      <c r="A78" s="98"/>
      <c r="B78" s="98"/>
      <c r="C78" s="98"/>
      <c r="D78" s="98"/>
      <c r="E78" s="98"/>
      <c r="F78" s="98"/>
      <c r="G78" s="98"/>
      <c r="H78" s="98"/>
      <c r="I78" s="98"/>
      <c r="J78" s="98"/>
      <c r="K78" s="98"/>
    </row>
    <row r="79" spans="1:11">
      <c r="A79" s="98"/>
      <c r="B79" s="98"/>
      <c r="C79" s="98"/>
      <c r="D79" s="98"/>
      <c r="E79" s="98"/>
      <c r="F79" s="98"/>
      <c r="G79" s="98"/>
      <c r="H79" s="98"/>
      <c r="I79" s="98"/>
      <c r="J79" s="98"/>
      <c r="K79" s="98"/>
    </row>
    <row r="80" spans="1:11">
      <c r="A80" s="98"/>
      <c r="B80" s="98"/>
      <c r="C80" s="98"/>
      <c r="D80" s="98"/>
      <c r="E80" s="98"/>
      <c r="F80" s="98"/>
      <c r="G80" s="98"/>
      <c r="H80" s="98"/>
      <c r="I80" s="98"/>
      <c r="J80" s="98"/>
      <c r="K80" s="98"/>
    </row>
    <row r="81" spans="1:11">
      <c r="A81" s="98"/>
      <c r="B81" s="98"/>
      <c r="C81" s="98"/>
      <c r="D81" s="98"/>
      <c r="E81" s="98"/>
      <c r="F81" s="98"/>
      <c r="G81" s="98"/>
      <c r="H81" s="98"/>
      <c r="I81" s="98"/>
      <c r="J81" s="98"/>
      <c r="K81" s="98"/>
    </row>
    <row r="82" spans="1:11">
      <c r="A82" s="98"/>
      <c r="B82" s="98"/>
      <c r="C82" s="98"/>
      <c r="D82" s="98"/>
      <c r="E82" s="98"/>
      <c r="F82" s="98"/>
      <c r="G82" s="98"/>
      <c r="H82" s="98"/>
      <c r="I82" s="98"/>
      <c r="J82" s="98"/>
      <c r="K82" s="98"/>
    </row>
    <row r="83" spans="1:11">
      <c r="A83" s="98"/>
      <c r="B83" s="98"/>
      <c r="C83" s="98"/>
      <c r="D83" s="98"/>
      <c r="E83" s="98"/>
      <c r="F83" s="98"/>
      <c r="G83" s="98"/>
      <c r="H83" s="98"/>
      <c r="I83" s="98"/>
      <c r="J83" s="98"/>
      <c r="K83" s="98"/>
    </row>
    <row r="84" spans="1:11">
      <c r="A84" s="98"/>
      <c r="B84" s="98"/>
      <c r="C84" s="98"/>
      <c r="D84" s="98"/>
      <c r="E84" s="98"/>
      <c r="F84" s="98"/>
      <c r="G84" s="98"/>
      <c r="H84" s="98"/>
      <c r="I84" s="98"/>
      <c r="J84" s="98"/>
      <c r="K84" s="98"/>
    </row>
    <row r="85" spans="1:11">
      <c r="A85" s="98"/>
      <c r="B85" s="98"/>
      <c r="C85" s="98"/>
      <c r="D85" s="98"/>
      <c r="E85" s="98"/>
      <c r="F85" s="98"/>
      <c r="G85" s="98"/>
      <c r="H85" s="98"/>
      <c r="I85" s="98"/>
      <c r="J85" s="98"/>
      <c r="K85" s="98"/>
    </row>
    <row r="86" spans="1:11">
      <c r="A86" s="98"/>
      <c r="B86" s="98"/>
      <c r="C86" s="98"/>
      <c r="D86" s="98"/>
      <c r="E86" s="98"/>
      <c r="F86" s="98"/>
      <c r="G86" s="98"/>
      <c r="H86" s="98"/>
      <c r="I86" s="98"/>
      <c r="J86" s="98"/>
      <c r="K86" s="98"/>
    </row>
    <row r="87" spans="1:11">
      <c r="A87" s="98"/>
      <c r="B87" s="98"/>
      <c r="C87" s="98"/>
      <c r="D87" s="98"/>
      <c r="E87" s="98"/>
      <c r="F87" s="98"/>
      <c r="G87" s="98"/>
      <c r="H87" s="98"/>
      <c r="I87" s="98"/>
      <c r="J87" s="98"/>
      <c r="K87" s="98"/>
    </row>
    <row r="88" spans="1:11">
      <c r="A88" s="98"/>
      <c r="B88" s="98"/>
      <c r="C88" s="98"/>
      <c r="D88" s="98"/>
      <c r="E88" s="98"/>
      <c r="F88" s="98"/>
      <c r="G88" s="98"/>
      <c r="H88" s="98"/>
      <c r="I88" s="98"/>
      <c r="J88" s="98"/>
      <c r="K88" s="98"/>
    </row>
    <row r="89" spans="1:11">
      <c r="A89" s="98"/>
      <c r="B89" s="98"/>
      <c r="C89" s="98"/>
      <c r="D89" s="98"/>
      <c r="E89" s="98"/>
      <c r="F89" s="98"/>
      <c r="G89" s="98"/>
      <c r="H89" s="98"/>
      <c r="I89" s="98"/>
      <c r="J89" s="98"/>
      <c r="K89" s="98"/>
    </row>
    <row r="90" spans="1:11">
      <c r="A90" s="98"/>
      <c r="B90" s="98"/>
      <c r="C90" s="98"/>
      <c r="D90" s="98"/>
      <c r="E90" s="98"/>
      <c r="F90" s="98"/>
      <c r="G90" s="98"/>
      <c r="H90" s="98"/>
      <c r="I90" s="98"/>
      <c r="J90" s="98"/>
      <c r="K90" s="98"/>
    </row>
    <row r="91" spans="1:11">
      <c r="A91" s="98"/>
      <c r="B91" s="98"/>
      <c r="C91" s="98"/>
      <c r="D91" s="98"/>
      <c r="E91" s="98"/>
      <c r="F91" s="98"/>
      <c r="G91" s="98"/>
      <c r="H91" s="98"/>
      <c r="I91" s="98"/>
      <c r="J91" s="98"/>
      <c r="K91" s="98"/>
    </row>
    <row r="92" spans="1:11">
      <c r="A92" s="98"/>
      <c r="B92" s="98"/>
      <c r="C92" s="98"/>
      <c r="D92" s="98"/>
      <c r="E92" s="98"/>
      <c r="F92" s="98"/>
      <c r="G92" s="98"/>
      <c r="H92" s="98"/>
      <c r="I92" s="98"/>
      <c r="J92" s="98"/>
      <c r="K92" s="98"/>
    </row>
    <row r="93" spans="1:11">
      <c r="A93" s="98"/>
      <c r="B93" s="98"/>
      <c r="C93" s="98"/>
      <c r="D93" s="98"/>
      <c r="E93" s="98"/>
      <c r="F93" s="98"/>
      <c r="G93" s="98"/>
      <c r="H93" s="98"/>
      <c r="I93" s="98"/>
      <c r="J93" s="98"/>
      <c r="K93" s="98"/>
    </row>
    <row r="94" spans="1:11">
      <c r="A94" s="98"/>
      <c r="B94" s="98"/>
      <c r="C94" s="98"/>
      <c r="D94" s="98"/>
      <c r="E94" s="98"/>
      <c r="F94" s="98"/>
      <c r="G94" s="98"/>
      <c r="H94" s="98"/>
      <c r="I94" s="98"/>
      <c r="J94" s="98"/>
      <c r="K94" s="98"/>
    </row>
    <row r="95" spans="1:11">
      <c r="A95" s="98"/>
      <c r="B95" s="98"/>
      <c r="C95" s="98"/>
      <c r="D95" s="98"/>
      <c r="E95" s="98"/>
      <c r="F95" s="98"/>
      <c r="G95" s="98"/>
      <c r="H95" s="98"/>
      <c r="I95" s="98"/>
      <c r="J95" s="98"/>
      <c r="K95" s="98"/>
    </row>
    <row r="96" spans="1:11">
      <c r="A96" s="98"/>
      <c r="B96" s="98"/>
      <c r="C96" s="98"/>
      <c r="D96" s="98"/>
      <c r="E96" s="98"/>
      <c r="F96" s="98"/>
      <c r="G96" s="98"/>
      <c r="H96" s="98"/>
      <c r="I96" s="98"/>
      <c r="J96" s="98"/>
      <c r="K96" s="98"/>
    </row>
    <row r="97" spans="1:11">
      <c r="A97" s="98"/>
      <c r="B97" s="98"/>
      <c r="C97" s="98"/>
      <c r="D97" s="98"/>
      <c r="E97" s="98"/>
      <c r="F97" s="98"/>
      <c r="G97" s="98"/>
      <c r="H97" s="98"/>
      <c r="I97" s="98"/>
      <c r="J97" s="98"/>
      <c r="K97" s="98"/>
    </row>
    <row r="98" spans="1:11">
      <c r="A98" s="98"/>
      <c r="B98" s="98"/>
      <c r="C98" s="98"/>
      <c r="D98" s="98"/>
      <c r="E98" s="98"/>
      <c r="F98" s="98"/>
      <c r="G98" s="98"/>
      <c r="H98" s="98"/>
      <c r="I98" s="98"/>
      <c r="J98" s="98"/>
      <c r="K98" s="98"/>
    </row>
    <row r="99" spans="1:11">
      <c r="A99" s="98"/>
      <c r="B99" s="98"/>
      <c r="C99" s="98"/>
      <c r="D99" s="98"/>
      <c r="E99" s="98"/>
      <c r="F99" s="98"/>
      <c r="G99" s="98"/>
      <c r="H99" s="98"/>
      <c r="I99" s="98"/>
      <c r="J99" s="98"/>
      <c r="K99" s="98"/>
    </row>
    <row r="100" spans="1:11">
      <c r="A100" s="98"/>
      <c r="B100" s="98"/>
      <c r="H100" s="98"/>
      <c r="I100" s="98"/>
      <c r="J100" s="98"/>
      <c r="K100" s="98"/>
    </row>
    <row r="101" spans="1:11">
      <c r="A101" s="98"/>
      <c r="B101" s="98"/>
      <c r="H101" s="98"/>
      <c r="I101" s="98"/>
      <c r="J101" s="98"/>
      <c r="K101" s="98"/>
    </row>
    <row r="102" spans="1:11">
      <c r="A102" s="98"/>
      <c r="B102" s="98"/>
      <c r="H102" s="98"/>
      <c r="I102" s="98"/>
      <c r="J102" s="98"/>
      <c r="K102" s="98"/>
    </row>
    <row r="103" spans="1:11">
      <c r="A103" s="98"/>
      <c r="B103" s="98"/>
      <c r="H103" s="98"/>
      <c r="I103" s="98"/>
      <c r="J103" s="98"/>
      <c r="K103" s="98"/>
    </row>
    <row r="104" spans="1:11">
      <c r="A104" s="98"/>
      <c r="B104" s="98"/>
      <c r="H104" s="98"/>
      <c r="I104" s="98"/>
      <c r="J104" s="98"/>
      <c r="K104" s="98"/>
    </row>
    <row r="105" spans="1:11">
      <c r="A105" s="98"/>
      <c r="B105" s="98"/>
      <c r="H105" s="98"/>
      <c r="I105" s="98"/>
      <c r="J105" s="98"/>
      <c r="K105" s="98"/>
    </row>
    <row r="106" spans="1:11">
      <c r="A106" s="98"/>
      <c r="B106" s="98"/>
      <c r="H106" s="98"/>
      <c r="I106" s="98"/>
      <c r="J106" s="98"/>
      <c r="K106" s="98"/>
    </row>
    <row r="107" spans="1:11">
      <c r="A107" s="98"/>
      <c r="B107" s="98"/>
      <c r="H107" s="98"/>
      <c r="I107" s="98"/>
      <c r="J107" s="98"/>
      <c r="K107" s="98"/>
    </row>
    <row r="108" spans="1:11">
      <c r="A108" s="98"/>
      <c r="B108" s="98"/>
      <c r="H108" s="98"/>
      <c r="I108" s="98"/>
      <c r="J108" s="98"/>
      <c r="K108" s="98"/>
    </row>
    <row r="109" spans="1:11">
      <c r="B109" s="98"/>
      <c r="J109" s="98"/>
    </row>
  </sheetData>
  <customSheetViews>
    <customSheetView guid="{C16E6025-0F4E-5C45-83BC-38B893A773D8}" scale="70" topLeftCell="A53">
      <selection activeCell="L21" sqref="L21"/>
      <pageSetup orientation="landscape"/>
    </customSheetView>
    <customSheetView guid="{811AEEFD-864B-4295-BC4B-D3F68E941F91}" scale="70" topLeftCell="A53">
      <selection activeCell="L21" sqref="L21"/>
      <pageSetup orientation="landscape"/>
    </customSheetView>
    <customSheetView guid="{1A7E7A08-D972-4E2D-851E-9E56DC6645DB}" scale="70" topLeftCell="A10">
      <selection activeCell="H10" sqref="H10"/>
      <pageSetup orientation="landscape"/>
    </customSheetView>
    <customSheetView guid="{D749D8ED-BF3B-4A77-B2E7-1AB83FF32417}" scale="90">
      <pageSetup orientation="landscape"/>
    </customSheetView>
    <customSheetView guid="{827F82A2-A4FA-4336-9BE8-6D2B292EC76D}" scale="80" topLeftCell="A37">
      <selection activeCell="L44" sqref="L44"/>
      <pageSetup orientation="landscape"/>
    </customSheetView>
    <customSheetView guid="{CE2E0357-2E92-4626-8CBB-3829B8A193B0}" scale="70" topLeftCell="A29">
      <selection activeCell="L42" sqref="L42"/>
      <pageSetup orientation="landscape"/>
    </customSheetView>
    <customSheetView guid="{B0EC7550-2A5F-4817-AE13-B2890DAA90D8}" scale="70" topLeftCell="A10">
      <selection activeCell="H10" sqref="H10"/>
      <pageSetup orientation="landscape"/>
    </customSheetView>
    <customSheetView guid="{4412D848-236E-4B44-83CE-1366056B2D08}" scale="70" topLeftCell="A53">
      <selection activeCell="L21" sqref="L21"/>
      <pageSetup orientation="landscape"/>
    </customSheetView>
  </customSheetViews>
  <mergeCells count="42">
    <mergeCell ref="C3:I3"/>
    <mergeCell ref="C4:I4"/>
    <mergeCell ref="C17:H17"/>
    <mergeCell ref="D8:E8"/>
    <mergeCell ref="D9:E9"/>
    <mergeCell ref="D10:E10"/>
    <mergeCell ref="D7:E7"/>
    <mergeCell ref="F7:G7"/>
    <mergeCell ref="F10:G10"/>
    <mergeCell ref="F9:G9"/>
    <mergeCell ref="F8:G8"/>
    <mergeCell ref="E14:H14"/>
    <mergeCell ref="E15:H15"/>
    <mergeCell ref="D13:I13"/>
    <mergeCell ref="G50:I50"/>
    <mergeCell ref="F35:G35"/>
    <mergeCell ref="G45:I45"/>
    <mergeCell ref="G46:I46"/>
    <mergeCell ref="G47:I47"/>
    <mergeCell ref="G48:I48"/>
    <mergeCell ref="G49:I49"/>
    <mergeCell ref="E39:H39"/>
    <mergeCell ref="E40:H40"/>
    <mergeCell ref="D35:E35"/>
    <mergeCell ref="D42:E42"/>
    <mergeCell ref="F42:I42"/>
    <mergeCell ref="D18:I21"/>
    <mergeCell ref="D24:E24"/>
    <mergeCell ref="D25:E25"/>
    <mergeCell ref="D27:E27"/>
    <mergeCell ref="F24:G24"/>
    <mergeCell ref="F25:G25"/>
    <mergeCell ref="F27:G27"/>
    <mergeCell ref="F23:G23"/>
    <mergeCell ref="E30:H30"/>
    <mergeCell ref="E31:H31"/>
    <mergeCell ref="D33:E33"/>
    <mergeCell ref="D36:E36"/>
    <mergeCell ref="F36:G36"/>
    <mergeCell ref="F33:G33"/>
    <mergeCell ref="D34:E34"/>
    <mergeCell ref="F34:G34"/>
  </mergeCells>
  <hyperlinks>
    <hyperlink ref="E15" r:id="rId1" display="jetorena@ambiente.gob.ar"/>
  </hyperlinks>
  <pageMargins left="0.2" right="0.21"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3"/>
  <sheetViews>
    <sheetView topLeftCell="F29" workbookViewId="0">
      <selection activeCell="L30" sqref="L30"/>
    </sheetView>
  </sheetViews>
  <sheetFormatPr baseColWidth="10" defaultColWidth="9.1640625" defaultRowHeight="14" x14ac:dyDescent="0"/>
  <cols>
    <col min="1" max="1" width="1.5" customWidth="1"/>
    <col min="2" max="2" width="1.83203125" customWidth="1"/>
    <col min="3" max="3" width="4.5" customWidth="1"/>
    <col min="4" max="4" width="11.5" customWidth="1"/>
    <col min="5" max="5" width="12.83203125" customWidth="1"/>
    <col min="6" max="6" width="31.5" customWidth="1"/>
    <col min="7" max="7" width="16.5" customWidth="1"/>
    <col min="8" max="8" width="15.83203125" customWidth="1"/>
    <col min="9" max="9" width="12.5" customWidth="1"/>
    <col min="10" max="10" width="1.5" customWidth="1"/>
    <col min="12" max="12" width="76.5" style="391" customWidth="1"/>
  </cols>
  <sheetData>
    <row r="1" spans="3:12" ht="15" thickBot="1"/>
    <row r="2" spans="3:12" ht="15" thickBot="1">
      <c r="C2" s="42"/>
      <c r="D2" s="43"/>
      <c r="E2" s="44"/>
      <c r="F2" s="44"/>
      <c r="G2" s="44"/>
      <c r="H2" s="44"/>
      <c r="I2" s="44"/>
      <c r="J2" s="45"/>
    </row>
    <row r="3" spans="3:12" ht="19" thickBot="1">
      <c r="C3" s="91"/>
      <c r="D3" s="499" t="s">
        <v>253</v>
      </c>
      <c r="E3" s="592"/>
      <c r="F3" s="592"/>
      <c r="G3" s="592"/>
      <c r="H3" s="592"/>
      <c r="I3" s="593"/>
      <c r="J3" s="93"/>
    </row>
    <row r="4" spans="3:12">
      <c r="C4" s="46"/>
      <c r="D4" s="594" t="s">
        <v>254</v>
      </c>
      <c r="E4" s="594"/>
      <c r="F4" s="594"/>
      <c r="G4" s="594"/>
      <c r="H4" s="594"/>
      <c r="I4" s="594"/>
      <c r="J4" s="47"/>
    </row>
    <row r="5" spans="3:12">
      <c r="C5" s="46"/>
      <c r="D5" s="595"/>
      <c r="E5" s="595"/>
      <c r="F5" s="595"/>
      <c r="G5" s="595"/>
      <c r="H5" s="595"/>
      <c r="I5" s="595"/>
      <c r="J5" s="47"/>
    </row>
    <row r="6" spans="3:12" ht="30.75" customHeight="1" thickBot="1">
      <c r="C6" s="46"/>
      <c r="D6" s="598" t="s">
        <v>255</v>
      </c>
      <c r="E6" s="598"/>
      <c r="F6" s="599"/>
      <c r="G6" s="49"/>
      <c r="H6" s="49"/>
      <c r="I6" s="49"/>
      <c r="J6" s="47"/>
      <c r="L6" s="394" t="s">
        <v>821</v>
      </c>
    </row>
    <row r="7" spans="3:12" ht="42.75" customHeight="1" thickBot="1">
      <c r="C7" s="46"/>
      <c r="D7" s="155" t="s">
        <v>252</v>
      </c>
      <c r="E7" s="596" t="s">
        <v>251</v>
      </c>
      <c r="F7" s="597"/>
      <c r="G7" s="100" t="s">
        <v>249</v>
      </c>
      <c r="H7" s="101" t="s">
        <v>820</v>
      </c>
      <c r="I7" s="100" t="s">
        <v>324</v>
      </c>
      <c r="J7" s="47"/>
      <c r="L7" s="392"/>
    </row>
    <row r="8" spans="3:12" ht="145" thickBot="1">
      <c r="C8" s="51"/>
      <c r="D8" s="173" t="s">
        <v>332</v>
      </c>
      <c r="E8" s="584" t="s">
        <v>348</v>
      </c>
      <c r="F8" s="585"/>
      <c r="G8" s="174">
        <v>0</v>
      </c>
      <c r="H8" s="175">
        <v>5</v>
      </c>
      <c r="I8" s="174">
        <v>10</v>
      </c>
      <c r="J8" s="52"/>
      <c r="L8" s="455" t="s">
        <v>956</v>
      </c>
    </row>
    <row r="9" spans="3:12" ht="145" thickBot="1">
      <c r="C9" s="51"/>
      <c r="D9" s="173" t="s">
        <v>332</v>
      </c>
      <c r="E9" s="584" t="s">
        <v>349</v>
      </c>
      <c r="F9" s="585"/>
      <c r="G9" s="174">
        <v>0</v>
      </c>
      <c r="H9" s="174">
        <v>13</v>
      </c>
      <c r="I9" s="174">
        <v>10</v>
      </c>
      <c r="J9" s="52"/>
      <c r="L9" s="455" t="s">
        <v>957</v>
      </c>
    </row>
    <row r="10" spans="3:12" ht="54.75" customHeight="1" thickBot="1">
      <c r="C10" s="51"/>
      <c r="D10" s="173" t="s">
        <v>333</v>
      </c>
      <c r="E10" s="584" t="s">
        <v>350</v>
      </c>
      <c r="F10" s="585"/>
      <c r="G10" s="174" t="s">
        <v>321</v>
      </c>
      <c r="H10" s="174" t="s">
        <v>325</v>
      </c>
      <c r="I10" s="174" t="s">
        <v>325</v>
      </c>
      <c r="J10" s="52"/>
      <c r="L10" s="455" t="s">
        <v>959</v>
      </c>
    </row>
    <row r="11" spans="3:12" ht="63.75" customHeight="1">
      <c r="C11" s="51"/>
      <c r="D11" s="606" t="s">
        <v>334</v>
      </c>
      <c r="E11" s="586" t="s">
        <v>351</v>
      </c>
      <c r="F11" s="609"/>
      <c r="G11" s="177">
        <v>0</v>
      </c>
      <c r="H11" s="177">
        <v>0</v>
      </c>
      <c r="I11" s="177">
        <v>0.5</v>
      </c>
      <c r="J11" s="52"/>
      <c r="L11" s="456" t="s">
        <v>960</v>
      </c>
    </row>
    <row r="12" spans="3:12" ht="18" customHeight="1">
      <c r="C12" s="51"/>
      <c r="D12" s="607"/>
      <c r="E12" s="610" t="s">
        <v>336</v>
      </c>
      <c r="F12" s="611"/>
      <c r="G12" s="172">
        <v>0</v>
      </c>
      <c r="H12" s="172">
        <v>0</v>
      </c>
      <c r="I12" s="375">
        <v>176</v>
      </c>
      <c r="J12" s="52"/>
      <c r="L12" s="392"/>
    </row>
    <row r="13" spans="3:12" ht="19.5" customHeight="1" thickBot="1">
      <c r="C13" s="51"/>
      <c r="D13" s="608"/>
      <c r="E13" s="588" t="s">
        <v>337</v>
      </c>
      <c r="F13" s="589"/>
      <c r="G13" s="178">
        <v>0</v>
      </c>
      <c r="H13" s="178">
        <v>0</v>
      </c>
      <c r="I13" s="376">
        <v>44</v>
      </c>
      <c r="J13" s="52"/>
      <c r="L13" s="392"/>
    </row>
    <row r="14" spans="3:12" ht="30.75" customHeight="1">
      <c r="C14" s="51"/>
      <c r="D14" s="606" t="s">
        <v>334</v>
      </c>
      <c r="E14" s="586" t="s">
        <v>352</v>
      </c>
      <c r="F14" s="587"/>
      <c r="G14" s="179">
        <v>0</v>
      </c>
      <c r="H14" s="372">
        <v>154</v>
      </c>
      <c r="I14" s="372">
        <v>352</v>
      </c>
      <c r="J14" s="52"/>
      <c r="L14" s="455" t="s">
        <v>962</v>
      </c>
    </row>
    <row r="15" spans="3:12" ht="27.75" customHeight="1" thickBot="1">
      <c r="C15" s="51"/>
      <c r="D15" s="608"/>
      <c r="E15" s="588" t="s">
        <v>341</v>
      </c>
      <c r="F15" s="616"/>
      <c r="G15" s="178">
        <v>0</v>
      </c>
      <c r="H15" s="376">
        <v>19</v>
      </c>
      <c r="I15" s="376">
        <v>88</v>
      </c>
      <c r="J15" s="52"/>
      <c r="L15" s="455" t="s">
        <v>961</v>
      </c>
    </row>
    <row r="16" spans="3:12" ht="36.75" customHeight="1">
      <c r="C16" s="51"/>
      <c r="D16" s="606" t="s">
        <v>334</v>
      </c>
      <c r="E16" s="590" t="s">
        <v>353</v>
      </c>
      <c r="F16" s="591"/>
      <c r="G16" s="189">
        <v>0</v>
      </c>
      <c r="H16" s="463">
        <v>0.57999999999999996</v>
      </c>
      <c r="I16" s="189">
        <v>0.6</v>
      </c>
      <c r="J16" s="52"/>
      <c r="L16" s="452"/>
    </row>
    <row r="17" spans="3:12" ht="31.5" customHeight="1" thickBot="1">
      <c r="C17" s="51"/>
      <c r="D17" s="607"/>
      <c r="E17" s="612" t="s">
        <v>338</v>
      </c>
      <c r="F17" s="613"/>
      <c r="G17" s="464">
        <v>0</v>
      </c>
      <c r="H17" s="465">
        <v>0.86</v>
      </c>
      <c r="I17" s="375" t="s">
        <v>340</v>
      </c>
      <c r="J17" s="52"/>
      <c r="L17" s="455" t="s">
        <v>964</v>
      </c>
    </row>
    <row r="18" spans="3:12" ht="28.5" customHeight="1" thickBot="1">
      <c r="C18" s="51"/>
      <c r="D18" s="608"/>
      <c r="E18" s="614" t="s">
        <v>339</v>
      </c>
      <c r="F18" s="615"/>
      <c r="G18" s="466">
        <v>0</v>
      </c>
      <c r="H18" s="465">
        <v>0.14000000000000001</v>
      </c>
      <c r="I18" s="376" t="s">
        <v>340</v>
      </c>
      <c r="J18" s="52"/>
      <c r="L18" s="457" t="s">
        <v>963</v>
      </c>
    </row>
    <row r="19" spans="3:12" ht="57.75" customHeight="1" thickBot="1">
      <c r="C19" s="51"/>
      <c r="D19" s="173" t="s">
        <v>334</v>
      </c>
      <c r="E19" s="584" t="s">
        <v>354</v>
      </c>
      <c r="F19" s="585"/>
      <c r="G19" s="174" t="s">
        <v>322</v>
      </c>
      <c r="H19" s="174" t="s">
        <v>326</v>
      </c>
      <c r="I19" s="174" t="s">
        <v>326</v>
      </c>
      <c r="J19" s="52"/>
      <c r="L19" s="455" t="s">
        <v>965</v>
      </c>
    </row>
    <row r="20" spans="3:12" ht="35.25" customHeight="1" thickBot="1">
      <c r="C20" s="51"/>
      <c r="D20" s="173" t="s">
        <v>334</v>
      </c>
      <c r="E20" s="584" t="s">
        <v>355</v>
      </c>
      <c r="F20" s="585"/>
      <c r="G20" s="174" t="s">
        <v>322</v>
      </c>
      <c r="H20" s="174" t="s">
        <v>322</v>
      </c>
      <c r="I20" s="174" t="s">
        <v>326</v>
      </c>
      <c r="J20" s="52"/>
      <c r="L20" s="458" t="s">
        <v>966</v>
      </c>
    </row>
    <row r="21" spans="3:12" ht="145">
      <c r="C21" s="51"/>
      <c r="D21" s="606" t="s">
        <v>334</v>
      </c>
      <c r="E21" s="586" t="s">
        <v>356</v>
      </c>
      <c r="F21" s="587"/>
      <c r="G21" s="177">
        <v>0</v>
      </c>
      <c r="H21" s="177">
        <v>0</v>
      </c>
      <c r="I21" s="177">
        <v>0.6</v>
      </c>
      <c r="J21" s="52"/>
      <c r="L21" s="453" t="s">
        <v>967</v>
      </c>
    </row>
    <row r="22" spans="3:12" ht="33.75" customHeight="1">
      <c r="C22" s="51"/>
      <c r="D22" s="607"/>
      <c r="E22" s="602" t="s">
        <v>343</v>
      </c>
      <c r="F22" s="603"/>
      <c r="G22" s="176">
        <v>0</v>
      </c>
      <c r="H22" s="176">
        <v>0</v>
      </c>
      <c r="I22" s="171" t="s">
        <v>340</v>
      </c>
      <c r="J22" s="52"/>
      <c r="L22" s="392"/>
    </row>
    <row r="23" spans="3:12" ht="33.75" customHeight="1" thickBot="1">
      <c r="C23" s="51"/>
      <c r="D23" s="608"/>
      <c r="E23" s="604" t="s">
        <v>342</v>
      </c>
      <c r="F23" s="605"/>
      <c r="G23" s="181">
        <v>0</v>
      </c>
      <c r="H23" s="181">
        <v>0</v>
      </c>
      <c r="I23" s="182" t="s">
        <v>340</v>
      </c>
      <c r="J23" s="52"/>
      <c r="L23" s="392"/>
    </row>
    <row r="24" spans="3:12" ht="32.25" customHeight="1">
      <c r="C24" s="51"/>
      <c r="D24" s="606" t="s">
        <v>334</v>
      </c>
      <c r="E24" s="586" t="s">
        <v>357</v>
      </c>
      <c r="F24" s="587"/>
      <c r="G24" s="179">
        <v>0</v>
      </c>
      <c r="H24" s="371">
        <v>41</v>
      </c>
      <c r="I24" s="179">
        <v>64</v>
      </c>
      <c r="J24" s="52"/>
      <c r="L24" s="454" t="s">
        <v>968</v>
      </c>
    </row>
    <row r="25" spans="3:12" ht="15" thickBot="1">
      <c r="C25" s="51"/>
      <c r="D25" s="617"/>
      <c r="E25" s="604" t="s">
        <v>344</v>
      </c>
      <c r="F25" s="605"/>
      <c r="G25" s="182">
        <v>0</v>
      </c>
      <c r="H25" s="184">
        <v>34</v>
      </c>
      <c r="I25" s="182" t="s">
        <v>340</v>
      </c>
      <c r="J25" s="52"/>
      <c r="L25" s="393"/>
    </row>
    <row r="26" spans="3:12" ht="47.25" customHeight="1" thickBot="1">
      <c r="C26" s="51"/>
      <c r="D26" s="173" t="s">
        <v>334</v>
      </c>
      <c r="E26" s="584" t="s">
        <v>358</v>
      </c>
      <c r="F26" s="585"/>
      <c r="G26" s="174">
        <v>0</v>
      </c>
      <c r="H26" s="174">
        <v>4</v>
      </c>
      <c r="I26" s="174">
        <v>10</v>
      </c>
      <c r="J26" s="52"/>
      <c r="L26" s="454" t="s">
        <v>969</v>
      </c>
    </row>
    <row r="27" spans="3:12" ht="55.5" customHeight="1" thickBot="1">
      <c r="C27" s="51"/>
      <c r="D27" s="173" t="s">
        <v>334</v>
      </c>
      <c r="E27" s="584" t="s">
        <v>359</v>
      </c>
      <c r="F27" s="585"/>
      <c r="G27" s="174">
        <v>0</v>
      </c>
      <c r="H27" s="185">
        <v>8</v>
      </c>
      <c r="I27" s="174">
        <v>28</v>
      </c>
      <c r="J27" s="52"/>
      <c r="L27" s="454" t="s">
        <v>970</v>
      </c>
    </row>
    <row r="28" spans="3:12" ht="60.75" customHeight="1">
      <c r="C28" s="51"/>
      <c r="D28" s="606" t="s">
        <v>334</v>
      </c>
      <c r="E28" s="586" t="s">
        <v>360</v>
      </c>
      <c r="F28" s="587"/>
      <c r="G28" s="179">
        <v>0</v>
      </c>
      <c r="H28" s="183">
        <v>19</v>
      </c>
      <c r="I28" s="186" t="s">
        <v>340</v>
      </c>
      <c r="J28" s="52"/>
      <c r="L28" s="454" t="s">
        <v>971</v>
      </c>
    </row>
    <row r="29" spans="3:12" ht="54" customHeight="1" thickBot="1">
      <c r="C29" s="51"/>
      <c r="D29" s="608"/>
      <c r="E29" s="604" t="s">
        <v>345</v>
      </c>
      <c r="F29" s="605"/>
      <c r="G29" s="182">
        <v>0</v>
      </c>
      <c r="H29" s="184">
        <v>85</v>
      </c>
      <c r="I29" s="187" t="s">
        <v>340</v>
      </c>
      <c r="J29" s="52"/>
      <c r="L29" s="457" t="s">
        <v>972</v>
      </c>
    </row>
    <row r="30" spans="3:12" ht="173.25" customHeight="1">
      <c r="C30" s="51"/>
      <c r="D30" s="606" t="s">
        <v>334</v>
      </c>
      <c r="E30" s="586" t="s">
        <v>361</v>
      </c>
      <c r="F30" s="587"/>
      <c r="G30" s="179">
        <v>0</v>
      </c>
      <c r="H30" s="371">
        <v>1632</v>
      </c>
      <c r="I30" s="372">
        <v>1400</v>
      </c>
      <c r="J30" s="52"/>
      <c r="L30" s="457" t="s">
        <v>979</v>
      </c>
    </row>
    <row r="31" spans="3:12" ht="182.25" customHeight="1" thickBot="1">
      <c r="C31" s="51"/>
      <c r="D31" s="608"/>
      <c r="E31" s="604" t="s">
        <v>346</v>
      </c>
      <c r="F31" s="605"/>
      <c r="G31" s="182">
        <v>0</v>
      </c>
      <c r="H31" s="373">
        <v>408</v>
      </c>
      <c r="I31" s="374">
        <v>280</v>
      </c>
      <c r="J31" s="52"/>
      <c r="L31" s="457" t="s">
        <v>980</v>
      </c>
    </row>
    <row r="32" spans="3:12" ht="30.75" customHeight="1">
      <c r="C32" s="51"/>
      <c r="D32" s="606" t="s">
        <v>334</v>
      </c>
      <c r="E32" s="620" t="s">
        <v>362</v>
      </c>
      <c r="F32" s="621"/>
      <c r="G32" s="618">
        <v>0</v>
      </c>
      <c r="H32" s="180" t="s">
        <v>789</v>
      </c>
      <c r="I32" s="180">
        <v>12</v>
      </c>
      <c r="J32" s="52"/>
      <c r="L32" s="459"/>
    </row>
    <row r="33" spans="3:12" ht="97" thickBot="1">
      <c r="C33" s="51"/>
      <c r="D33" s="607"/>
      <c r="E33" s="622"/>
      <c r="F33" s="623"/>
      <c r="G33" s="619"/>
      <c r="H33" s="188" t="s">
        <v>981</v>
      </c>
      <c r="I33" s="188">
        <v>9</v>
      </c>
      <c r="J33" s="52"/>
      <c r="L33" s="457" t="s">
        <v>982</v>
      </c>
    </row>
    <row r="34" spans="3:12" ht="51" customHeight="1" thickBot="1">
      <c r="C34" s="51"/>
      <c r="D34" s="173" t="s">
        <v>334</v>
      </c>
      <c r="E34" s="584" t="s">
        <v>363</v>
      </c>
      <c r="F34" s="585"/>
      <c r="G34" s="174">
        <v>0</v>
      </c>
      <c r="H34" s="185">
        <v>96</v>
      </c>
      <c r="I34" s="174">
        <v>82</v>
      </c>
      <c r="J34" s="52"/>
      <c r="L34" s="459"/>
    </row>
    <row r="35" spans="3:12" ht="48.75" customHeight="1" thickBot="1">
      <c r="C35" s="51"/>
      <c r="D35" s="173" t="s">
        <v>334</v>
      </c>
      <c r="E35" s="584" t="s">
        <v>335</v>
      </c>
      <c r="F35" s="585"/>
      <c r="G35" s="174">
        <v>0</v>
      </c>
      <c r="H35" s="185">
        <v>89</v>
      </c>
      <c r="I35" s="174">
        <v>72</v>
      </c>
      <c r="J35" s="52"/>
      <c r="L35" s="459"/>
    </row>
    <row r="36" spans="3:12" ht="51" customHeight="1" thickBot="1">
      <c r="C36" s="51"/>
      <c r="D36" s="173" t="s">
        <v>334</v>
      </c>
      <c r="E36" s="584" t="s">
        <v>364</v>
      </c>
      <c r="F36" s="585"/>
      <c r="G36" s="174">
        <v>0</v>
      </c>
      <c r="H36" s="185">
        <v>7</v>
      </c>
      <c r="I36" s="174">
        <v>10</v>
      </c>
      <c r="J36" s="52"/>
      <c r="L36" s="459"/>
    </row>
    <row r="37" spans="3:12" ht="37" thickBot="1">
      <c r="C37" s="51"/>
      <c r="D37" s="173" t="s">
        <v>334</v>
      </c>
      <c r="E37" s="584" t="s">
        <v>365</v>
      </c>
      <c r="F37" s="585"/>
      <c r="G37" s="174" t="s">
        <v>322</v>
      </c>
      <c r="H37" s="174" t="s">
        <v>326</v>
      </c>
      <c r="I37" s="174" t="s">
        <v>326</v>
      </c>
      <c r="J37" s="52"/>
      <c r="L37" s="454" t="s">
        <v>983</v>
      </c>
    </row>
    <row r="38" spans="3:12" ht="48">
      <c r="C38" s="51"/>
      <c r="D38" s="606" t="s">
        <v>334</v>
      </c>
      <c r="E38" s="586" t="s">
        <v>984</v>
      </c>
      <c r="F38" s="587"/>
      <c r="G38" s="177">
        <v>0</v>
      </c>
      <c r="H38" s="189">
        <v>0</v>
      </c>
      <c r="I38" s="177">
        <v>0.7</v>
      </c>
      <c r="J38" s="52"/>
      <c r="L38" s="456" t="s">
        <v>985</v>
      </c>
    </row>
    <row r="39" spans="3:12" ht="24" customHeight="1" thickBot="1">
      <c r="C39" s="51"/>
      <c r="D39" s="608"/>
      <c r="E39" s="588" t="s">
        <v>347</v>
      </c>
      <c r="F39" s="616"/>
      <c r="G39" s="181">
        <v>0</v>
      </c>
      <c r="H39" s="190">
        <v>0</v>
      </c>
      <c r="I39" s="181">
        <v>0.7</v>
      </c>
      <c r="J39" s="52"/>
      <c r="L39" s="460" t="s">
        <v>986</v>
      </c>
    </row>
    <row r="40" spans="3:12" ht="52.5" customHeight="1" thickBot="1">
      <c r="C40" s="51"/>
      <c r="D40" s="173" t="s">
        <v>334</v>
      </c>
      <c r="E40" s="584" t="s">
        <v>366</v>
      </c>
      <c r="F40" s="585"/>
      <c r="G40" s="174">
        <v>0</v>
      </c>
      <c r="H40" s="174">
        <v>9</v>
      </c>
      <c r="I40" s="191" t="s">
        <v>328</v>
      </c>
      <c r="J40" s="52"/>
      <c r="L40" s="455" t="s">
        <v>973</v>
      </c>
    </row>
    <row r="41" spans="3:12" ht="71.25" customHeight="1" thickBot="1">
      <c r="C41" s="51"/>
      <c r="D41" s="105" t="s">
        <v>334</v>
      </c>
      <c r="E41" s="602" t="s">
        <v>367</v>
      </c>
      <c r="F41" s="603"/>
      <c r="G41" s="171" t="s">
        <v>322</v>
      </c>
      <c r="H41" s="171" t="s">
        <v>326</v>
      </c>
      <c r="I41" s="174" t="s">
        <v>327</v>
      </c>
      <c r="J41" s="52"/>
      <c r="L41" s="395"/>
    </row>
    <row r="42" spans="3:12" ht="15" thickBot="1">
      <c r="C42" s="51"/>
      <c r="D42" s="106"/>
      <c r="E42" s="600"/>
      <c r="F42" s="601"/>
      <c r="G42" s="99"/>
      <c r="H42" s="99"/>
      <c r="I42" s="99"/>
      <c r="J42" s="52"/>
    </row>
    <row r="43" spans="3:12" ht="15" thickBot="1">
      <c r="C43" s="102"/>
      <c r="D43" s="103" t="s">
        <v>331</v>
      </c>
      <c r="E43" s="103"/>
      <c r="F43" s="103"/>
      <c r="G43" s="103"/>
      <c r="H43" s="103"/>
      <c r="I43" s="103"/>
      <c r="J43" s="104"/>
    </row>
  </sheetData>
  <customSheetViews>
    <customSheetView guid="{C16E6025-0F4E-5C45-83BC-38B893A773D8}" topLeftCell="F29">
      <selection activeCell="L30" sqref="L30"/>
      <pageSetup orientation="portrait"/>
    </customSheetView>
    <customSheetView guid="{811AEEFD-864B-4295-BC4B-D3F68E941F91}" topLeftCell="F29">
      <selection activeCell="L30" sqref="L30"/>
      <pageSetup orientation="portrait"/>
    </customSheetView>
    <customSheetView guid="{1A7E7A08-D972-4E2D-851E-9E56DC6645DB}" topLeftCell="F29">
      <selection activeCell="L30" sqref="L30"/>
      <pageSetup orientation="portrait"/>
    </customSheetView>
    <customSheetView guid="{D749D8ED-BF3B-4A77-B2E7-1AB83FF32417}">
      <pageSetup orientation="portrait"/>
    </customSheetView>
    <customSheetView guid="{827F82A2-A4FA-4336-9BE8-6D2B292EC76D}">
      <selection activeCell="G6" sqref="G6"/>
      <pageSetup orientation="portrait"/>
    </customSheetView>
    <customSheetView guid="{CE2E0357-2E92-4626-8CBB-3829B8A193B0}" topLeftCell="A20">
      <selection activeCell="E22" sqref="E22:F22"/>
      <pageSetup orientation="portrait"/>
    </customSheetView>
    <customSheetView guid="{B0EC7550-2A5F-4817-AE13-B2890DAA90D8}" topLeftCell="F29">
      <selection activeCell="L30" sqref="L30"/>
      <pageSetup orientation="portrait"/>
    </customSheetView>
    <customSheetView guid="{4412D848-236E-4B44-83CE-1366056B2D08}" topLeftCell="F29">
      <selection activeCell="L30" sqref="L30"/>
      <pageSetup orientation="portrait"/>
    </customSheetView>
  </customSheetViews>
  <mergeCells count="49">
    <mergeCell ref="G32:G33"/>
    <mergeCell ref="D38:D39"/>
    <mergeCell ref="E39:F39"/>
    <mergeCell ref="D28:D29"/>
    <mergeCell ref="E31:F31"/>
    <mergeCell ref="D30:D31"/>
    <mergeCell ref="D32:D33"/>
    <mergeCell ref="E32:F33"/>
    <mergeCell ref="E30:F30"/>
    <mergeCell ref="E34:F34"/>
    <mergeCell ref="E26:F26"/>
    <mergeCell ref="D11:D13"/>
    <mergeCell ref="E11:F11"/>
    <mergeCell ref="E12:F12"/>
    <mergeCell ref="E17:F17"/>
    <mergeCell ref="E18:F18"/>
    <mergeCell ref="D16:D18"/>
    <mergeCell ref="E15:F15"/>
    <mergeCell ref="D14:D15"/>
    <mergeCell ref="E23:F23"/>
    <mergeCell ref="E22:F22"/>
    <mergeCell ref="D21:D23"/>
    <mergeCell ref="E25:F25"/>
    <mergeCell ref="D24:D25"/>
    <mergeCell ref="E24:F24"/>
    <mergeCell ref="E27:F27"/>
    <mergeCell ref="E28:F28"/>
    <mergeCell ref="E29:F29"/>
    <mergeCell ref="E35:F35"/>
    <mergeCell ref="E36:F36"/>
    <mergeCell ref="E42:F42"/>
    <mergeCell ref="E37:F37"/>
    <mergeCell ref="E38:F38"/>
    <mergeCell ref="E40:F40"/>
    <mergeCell ref="E41:F41"/>
    <mergeCell ref="D3:I3"/>
    <mergeCell ref="D4:I4"/>
    <mergeCell ref="D5:I5"/>
    <mergeCell ref="E7:F7"/>
    <mergeCell ref="D6:F6"/>
    <mergeCell ref="E8:F8"/>
    <mergeCell ref="E19:F19"/>
    <mergeCell ref="E20:F20"/>
    <mergeCell ref="E21:F21"/>
    <mergeCell ref="E9:F9"/>
    <mergeCell ref="E10:F10"/>
    <mergeCell ref="E13:F13"/>
    <mergeCell ref="E14:F14"/>
    <mergeCell ref="E16:F16"/>
  </mergeCells>
  <pageMargins left="0.25" right="0.25" top="0.17"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topLeftCell="D8" zoomScale="90" zoomScaleNormal="90" zoomScalePageLayoutView="90" workbookViewId="0">
      <selection activeCell="H9" sqref="H9"/>
    </sheetView>
  </sheetViews>
  <sheetFormatPr baseColWidth="10" defaultColWidth="9.1640625" defaultRowHeight="14" x14ac:dyDescent="0"/>
  <cols>
    <col min="1" max="1" width="1.5" customWidth="1"/>
    <col min="2" max="2" width="2" customWidth="1"/>
    <col min="3" max="3" width="37.83203125" customWidth="1"/>
    <col min="4" max="4" width="150.5" customWidth="1"/>
    <col min="5" max="5" width="2.1640625" customWidth="1"/>
    <col min="6" max="6" width="1.5" customWidth="1"/>
  </cols>
  <sheetData>
    <row r="1" spans="2:5" ht="15" thickBot="1"/>
    <row r="2" spans="2:5" ht="15" thickBot="1">
      <c r="B2" s="120"/>
      <c r="C2" s="69"/>
      <c r="D2" s="69"/>
      <c r="E2" s="70"/>
    </row>
    <row r="3" spans="2:5" ht="17" thickBot="1">
      <c r="B3" s="121"/>
      <c r="C3" s="625" t="s">
        <v>268</v>
      </c>
      <c r="D3" s="626"/>
      <c r="E3" s="122"/>
    </row>
    <row r="4" spans="2:5">
      <c r="B4" s="121"/>
      <c r="C4" s="123"/>
      <c r="D4" s="123"/>
      <c r="E4" s="122"/>
    </row>
    <row r="5" spans="2:5" ht="15" thickBot="1">
      <c r="B5" s="121"/>
      <c r="C5" s="124" t="s">
        <v>307</v>
      </c>
      <c r="D5" s="123"/>
      <c r="E5" s="122"/>
    </row>
    <row r="6" spans="2:5" ht="15" thickBot="1">
      <c r="B6" s="121"/>
      <c r="C6" s="130" t="s">
        <v>269</v>
      </c>
      <c r="D6" s="131" t="s">
        <v>270</v>
      </c>
      <c r="E6" s="122"/>
    </row>
    <row r="7" spans="2:5" ht="154.5" customHeight="1" thickBot="1">
      <c r="B7" s="121"/>
      <c r="C7" s="125" t="s">
        <v>790</v>
      </c>
      <c r="D7" s="389" t="s">
        <v>942</v>
      </c>
      <c r="E7" s="122"/>
    </row>
    <row r="8" spans="2:5" ht="131" thickBot="1">
      <c r="B8" s="121"/>
      <c r="C8" s="126" t="s">
        <v>311</v>
      </c>
      <c r="D8" s="378" t="s">
        <v>943</v>
      </c>
      <c r="E8" s="122"/>
    </row>
    <row r="9" spans="2:5" ht="56.5" customHeight="1" thickBot="1">
      <c r="B9" s="121"/>
      <c r="C9" s="127" t="s">
        <v>271</v>
      </c>
      <c r="D9" s="378" t="s">
        <v>1021</v>
      </c>
      <c r="E9" s="122"/>
    </row>
    <row r="10" spans="2:5" ht="79" thickBot="1">
      <c r="B10" s="121"/>
      <c r="C10" s="125" t="s">
        <v>283</v>
      </c>
      <c r="D10" s="389" t="s">
        <v>944</v>
      </c>
      <c r="E10" s="122"/>
    </row>
    <row r="11" spans="2:5">
      <c r="B11" s="121"/>
      <c r="C11" s="123"/>
      <c r="D11" s="123"/>
      <c r="E11" s="122"/>
    </row>
    <row r="12" spans="2:5" ht="15" thickBot="1">
      <c r="B12" s="121"/>
      <c r="C12" s="627" t="s">
        <v>308</v>
      </c>
      <c r="D12" s="627"/>
      <c r="E12" s="122"/>
    </row>
    <row r="13" spans="2:5" ht="15" thickBot="1">
      <c r="B13" s="121"/>
      <c r="C13" s="132" t="s">
        <v>272</v>
      </c>
      <c r="D13" s="132" t="s">
        <v>270</v>
      </c>
      <c r="E13" s="122"/>
    </row>
    <row r="14" spans="2:5" ht="15" thickBot="1">
      <c r="B14" s="121"/>
      <c r="C14" s="624" t="s">
        <v>309</v>
      </c>
      <c r="D14" s="624"/>
      <c r="E14" s="122"/>
    </row>
    <row r="15" spans="2:5" ht="144" thickBot="1">
      <c r="B15" s="121"/>
      <c r="C15" s="127" t="s">
        <v>312</v>
      </c>
      <c r="D15" s="382" t="s">
        <v>945</v>
      </c>
      <c r="E15" s="122"/>
    </row>
    <row r="16" spans="2:5" ht="80.25" customHeight="1" thickBot="1">
      <c r="B16" s="121"/>
      <c r="C16" s="127" t="s">
        <v>313</v>
      </c>
      <c r="D16" s="381" t="s">
        <v>946</v>
      </c>
      <c r="E16" s="122"/>
    </row>
    <row r="17" spans="2:7" ht="15" thickBot="1">
      <c r="B17" s="121"/>
      <c r="C17" s="624" t="s">
        <v>310</v>
      </c>
      <c r="D17" s="624"/>
      <c r="E17" s="122"/>
    </row>
    <row r="18" spans="2:7" ht="201.75" customHeight="1" thickBot="1">
      <c r="B18" s="121"/>
      <c r="C18" s="127" t="s">
        <v>314</v>
      </c>
      <c r="D18" s="380" t="s">
        <v>947</v>
      </c>
      <c r="E18" s="122"/>
      <c r="G18" s="383"/>
    </row>
    <row r="19" spans="2:7" ht="66" thickBot="1">
      <c r="B19" s="121"/>
      <c r="C19" s="127" t="s">
        <v>306</v>
      </c>
      <c r="D19" s="379" t="s">
        <v>948</v>
      </c>
      <c r="E19" s="122"/>
    </row>
    <row r="20" spans="2:7" ht="15" thickBot="1">
      <c r="B20" s="121"/>
      <c r="C20" s="624" t="s">
        <v>273</v>
      </c>
      <c r="D20" s="624"/>
      <c r="E20" s="122"/>
    </row>
    <row r="21" spans="2:7" ht="79" thickBot="1">
      <c r="B21" s="121"/>
      <c r="C21" s="128" t="s">
        <v>274</v>
      </c>
      <c r="D21" s="128" t="s">
        <v>949</v>
      </c>
      <c r="E21" s="122"/>
    </row>
    <row r="22" spans="2:7" ht="66" thickBot="1">
      <c r="B22" s="121"/>
      <c r="C22" s="128" t="s">
        <v>275</v>
      </c>
      <c r="D22" s="377" t="s">
        <v>950</v>
      </c>
      <c r="E22" s="122"/>
    </row>
    <row r="23" spans="2:7" ht="27" thickBot="1">
      <c r="B23" s="121"/>
      <c r="C23" s="128" t="s">
        <v>276</v>
      </c>
      <c r="D23" s="377" t="s">
        <v>951</v>
      </c>
      <c r="E23" s="122"/>
    </row>
    <row r="24" spans="2:7" ht="15" thickBot="1">
      <c r="B24" s="121"/>
      <c r="C24" s="624" t="s">
        <v>277</v>
      </c>
      <c r="D24" s="624"/>
      <c r="E24" s="122"/>
    </row>
    <row r="25" spans="2:7" ht="53" thickBot="1">
      <c r="B25" s="121"/>
      <c r="C25" s="127" t="s">
        <v>315</v>
      </c>
      <c r="D25" s="128" t="s">
        <v>952</v>
      </c>
      <c r="E25" s="122"/>
    </row>
    <row r="26" spans="2:7" ht="27" thickBot="1">
      <c r="B26" s="121"/>
      <c r="C26" s="127" t="s">
        <v>316</v>
      </c>
      <c r="D26" s="377" t="s">
        <v>954</v>
      </c>
      <c r="E26" s="122"/>
      <c r="G26" s="383"/>
    </row>
    <row r="27" spans="2:7" ht="66" thickBot="1">
      <c r="B27" s="121"/>
      <c r="C27" s="127" t="s">
        <v>278</v>
      </c>
      <c r="D27" s="377" t="s">
        <v>953</v>
      </c>
      <c r="E27" s="122"/>
    </row>
    <row r="28" spans="2:7" ht="40" thickBot="1">
      <c r="B28" s="121"/>
      <c r="C28" s="127" t="s">
        <v>317</v>
      </c>
      <c r="D28" s="377" t="s">
        <v>955</v>
      </c>
      <c r="E28" s="122"/>
    </row>
    <row r="29" spans="2:7" ht="15" thickBot="1">
      <c r="B29" s="156"/>
      <c r="C29" s="129"/>
      <c r="D29" s="129"/>
      <c r="E29" s="157"/>
    </row>
  </sheetData>
  <customSheetViews>
    <customSheetView guid="{C16E6025-0F4E-5C45-83BC-38B893A773D8}" scale="90" topLeftCell="D8">
      <selection activeCell="H9" sqref="H9"/>
      <pageSetup orientation="portrait"/>
    </customSheetView>
    <customSheetView guid="{811AEEFD-864B-4295-BC4B-D3F68E941F91}" scale="90" topLeftCell="D8">
      <selection activeCell="H9" sqref="H9"/>
      <pageSetup orientation="portrait"/>
    </customSheetView>
    <customSheetView guid="{1A7E7A08-D972-4E2D-851E-9E56DC6645DB}" scale="90">
      <selection activeCell="D28" sqref="D28"/>
      <pageSetup orientation="portrait"/>
    </customSheetView>
    <customSheetView guid="{D749D8ED-BF3B-4A77-B2E7-1AB83FF32417}" scale="90">
      <pageSetup orientation="portrait"/>
    </customSheetView>
    <customSheetView guid="{827F82A2-A4FA-4336-9BE8-6D2B292EC76D}" scale="90">
      <selection activeCell="C7" sqref="C7"/>
      <pageSetup orientation="portrait"/>
    </customSheetView>
    <customSheetView guid="{CE2E0357-2E92-4626-8CBB-3829B8A193B0}" scale="90" topLeftCell="A21">
      <selection activeCell="D28" sqref="D28"/>
      <pageSetup orientation="portrait"/>
    </customSheetView>
    <customSheetView guid="{B0EC7550-2A5F-4817-AE13-B2890DAA90D8}" scale="90">
      <selection activeCell="D28" sqref="D28"/>
      <pageSetup orientation="portrait"/>
    </customSheetView>
    <customSheetView guid="{4412D848-236E-4B44-83CE-1366056B2D08}" scale="90" topLeftCell="D8">
      <selection activeCell="H9" sqref="H9"/>
      <pageSetup orientation="portrait"/>
    </customSheetView>
  </customSheetViews>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21"/>
  <sheetViews>
    <sheetView showGridLines="0" topLeftCell="L1" zoomScale="85" zoomScaleNormal="85" zoomScalePageLayoutView="85" workbookViewId="0">
      <selection activeCell="I57" sqref="I57"/>
    </sheetView>
  </sheetViews>
  <sheetFormatPr baseColWidth="10" defaultColWidth="9.1640625" defaultRowHeight="14" outlineLevelRow="1" x14ac:dyDescent="0"/>
  <cols>
    <col min="1" max="1" width="3" style="200" customWidth="1"/>
    <col min="2" max="2" width="28.5" style="200" customWidth="1"/>
    <col min="3" max="3" width="50.5" style="200" customWidth="1"/>
    <col min="4" max="4" width="34.5" style="200" customWidth="1"/>
    <col min="5" max="5" width="32" style="200" customWidth="1"/>
    <col min="6" max="6" width="26.5" style="200" customWidth="1"/>
    <col min="7" max="7" width="26.5" style="200" bestFit="1" customWidth="1"/>
    <col min="8" max="8" width="30" style="200" customWidth="1"/>
    <col min="9" max="9" width="26.1640625" style="200" customWidth="1"/>
    <col min="10" max="10" width="25.83203125" style="200" customWidth="1"/>
    <col min="11" max="11" width="31" style="200" bestFit="1" customWidth="1"/>
    <col min="12" max="12" width="30.5" style="200" customWidth="1"/>
    <col min="13" max="13" width="27.1640625" style="200" bestFit="1" customWidth="1"/>
    <col min="14" max="14" width="25" style="200" customWidth="1"/>
    <col min="15" max="15" width="25.83203125" style="200" bestFit="1" customWidth="1"/>
    <col min="16" max="16" width="30.5" style="200" customWidth="1"/>
    <col min="17" max="17" width="27.1640625" style="200" bestFit="1" customWidth="1"/>
    <col min="18" max="18" width="24.5" style="200" customWidth="1"/>
    <col min="19" max="19" width="23.1640625" style="200" bestFit="1" customWidth="1"/>
    <col min="20" max="20" width="27.5" style="200" customWidth="1"/>
    <col min="21" max="16384" width="9.1640625" style="200"/>
  </cols>
  <sheetData>
    <row r="1" spans="2:19" ht="15" thickBot="1"/>
    <row r="2" spans="2:19" ht="25">
      <c r="B2" s="95"/>
      <c r="C2" s="726"/>
      <c r="D2" s="726"/>
      <c r="E2" s="726"/>
      <c r="F2" s="726"/>
      <c r="G2" s="726"/>
      <c r="H2" s="89"/>
      <c r="I2" s="89"/>
      <c r="J2" s="89"/>
      <c r="K2" s="89"/>
      <c r="L2" s="89"/>
      <c r="M2" s="89"/>
      <c r="N2" s="89"/>
      <c r="O2" s="89"/>
      <c r="P2" s="89"/>
      <c r="Q2" s="89"/>
      <c r="R2" s="89"/>
      <c r="S2" s="90"/>
    </row>
    <row r="3" spans="2:19" ht="25">
      <c r="B3" s="96"/>
      <c r="C3" s="727" t="s">
        <v>297</v>
      </c>
      <c r="D3" s="728"/>
      <c r="E3" s="728"/>
      <c r="F3" s="728"/>
      <c r="G3" s="729"/>
      <c r="H3" s="92"/>
      <c r="I3" s="92"/>
      <c r="J3" s="92"/>
      <c r="K3" s="92"/>
      <c r="L3" s="92"/>
      <c r="M3" s="92"/>
      <c r="N3" s="92"/>
      <c r="O3" s="92"/>
      <c r="P3" s="92"/>
      <c r="Q3" s="92"/>
      <c r="R3" s="92"/>
      <c r="S3" s="94"/>
    </row>
    <row r="4" spans="2:19" ht="25">
      <c r="B4" s="96"/>
      <c r="C4" s="97"/>
      <c r="D4" s="97"/>
      <c r="E4" s="97"/>
      <c r="F4" s="97"/>
      <c r="G4" s="97"/>
      <c r="H4" s="92"/>
      <c r="I4" s="92"/>
      <c r="J4" s="92"/>
      <c r="K4" s="92"/>
      <c r="L4" s="92"/>
      <c r="M4" s="92"/>
      <c r="N4" s="92"/>
      <c r="O4" s="92"/>
      <c r="P4" s="92"/>
      <c r="Q4" s="92"/>
      <c r="R4" s="92"/>
      <c r="S4" s="94"/>
    </row>
    <row r="5" spans="2:19" ht="15" thickBot="1">
      <c r="B5" s="91"/>
      <c r="C5" s="92"/>
      <c r="D5" s="92"/>
      <c r="E5" s="92"/>
      <c r="F5" s="92"/>
      <c r="G5" s="92"/>
      <c r="H5" s="92"/>
      <c r="I5" s="92"/>
      <c r="J5" s="92"/>
      <c r="K5" s="92"/>
      <c r="L5" s="92"/>
      <c r="M5" s="92"/>
      <c r="N5" s="92"/>
      <c r="O5" s="92"/>
      <c r="P5" s="92"/>
      <c r="Q5" s="92"/>
      <c r="R5" s="92"/>
      <c r="S5" s="94"/>
    </row>
    <row r="6" spans="2:19" ht="34.5" customHeight="1" thickBot="1">
      <c r="B6" s="730" t="s">
        <v>372</v>
      </c>
      <c r="C6" s="731"/>
      <c r="D6" s="731"/>
      <c r="E6" s="731"/>
      <c r="F6" s="731"/>
      <c r="G6" s="731"/>
      <c r="H6" s="201"/>
      <c r="I6" s="201"/>
      <c r="J6" s="201"/>
      <c r="K6" s="201"/>
      <c r="L6" s="201"/>
      <c r="M6" s="201"/>
      <c r="N6" s="201"/>
      <c r="O6" s="201"/>
      <c r="P6" s="201"/>
      <c r="Q6" s="201"/>
      <c r="R6" s="201"/>
      <c r="S6" s="202"/>
    </row>
    <row r="7" spans="2:19" ht="15.75" customHeight="1">
      <c r="B7" s="730" t="s">
        <v>373</v>
      </c>
      <c r="C7" s="732"/>
      <c r="D7" s="732"/>
      <c r="E7" s="732"/>
      <c r="F7" s="732"/>
      <c r="G7" s="732"/>
      <c r="H7" s="201"/>
      <c r="I7" s="201"/>
      <c r="J7" s="201"/>
      <c r="K7" s="201"/>
      <c r="L7" s="201"/>
      <c r="M7" s="201"/>
      <c r="N7" s="201"/>
      <c r="O7" s="201"/>
      <c r="P7" s="201"/>
      <c r="Q7" s="201"/>
      <c r="R7" s="201"/>
      <c r="S7" s="202"/>
    </row>
    <row r="8" spans="2:19" ht="15.75" customHeight="1" thickBot="1">
      <c r="B8" s="733" t="s">
        <v>248</v>
      </c>
      <c r="C8" s="734"/>
      <c r="D8" s="734"/>
      <c r="E8" s="734"/>
      <c r="F8" s="734"/>
      <c r="G8" s="734"/>
      <c r="H8" s="203"/>
      <c r="I8" s="203"/>
      <c r="J8" s="203"/>
      <c r="K8" s="203"/>
      <c r="L8" s="203"/>
      <c r="M8" s="203"/>
      <c r="N8" s="203"/>
      <c r="O8" s="203"/>
      <c r="P8" s="203"/>
      <c r="Q8" s="203"/>
      <c r="R8" s="203"/>
      <c r="S8" s="204"/>
    </row>
    <row r="10" spans="2:19" ht="20">
      <c r="B10" s="735" t="s">
        <v>374</v>
      </c>
      <c r="C10" s="735"/>
    </row>
    <row r="11" spans="2:19" ht="15" thickBot="1"/>
    <row r="12" spans="2:19" ht="15" customHeight="1" thickBot="1">
      <c r="B12" s="205" t="s">
        <v>375</v>
      </c>
      <c r="C12" s="206" t="s">
        <v>376</v>
      </c>
    </row>
    <row r="13" spans="2:19" ht="15.75" customHeight="1" thickBot="1">
      <c r="B13" s="205" t="s">
        <v>286</v>
      </c>
      <c r="C13" s="206" t="s">
        <v>377</v>
      </c>
    </row>
    <row r="14" spans="2:19" ht="15.75" customHeight="1" thickBot="1">
      <c r="B14" s="205" t="s">
        <v>378</v>
      </c>
      <c r="C14" s="206" t="s">
        <v>323</v>
      </c>
    </row>
    <row r="15" spans="2:19" ht="15.75" customHeight="1" thickBot="1">
      <c r="B15" s="205" t="s">
        <v>379</v>
      </c>
      <c r="C15" s="206" t="s">
        <v>34</v>
      </c>
    </row>
    <row r="16" spans="2:19" ht="15" thickBot="1">
      <c r="B16" s="205" t="s">
        <v>380</v>
      </c>
      <c r="C16" s="206" t="s">
        <v>381</v>
      </c>
    </row>
    <row r="17" spans="2:19" ht="15" thickBot="1">
      <c r="B17" s="205" t="s">
        <v>382</v>
      </c>
      <c r="C17" s="206" t="s">
        <v>383</v>
      </c>
    </row>
    <row r="18" spans="2:19" ht="15" thickBot="1"/>
    <row r="19" spans="2:19" ht="15" thickBot="1">
      <c r="D19" s="643" t="s">
        <v>384</v>
      </c>
      <c r="E19" s="644"/>
      <c r="F19" s="644"/>
      <c r="G19" s="645"/>
      <c r="H19" s="643" t="s">
        <v>385</v>
      </c>
      <c r="I19" s="644"/>
      <c r="J19" s="644"/>
      <c r="K19" s="645"/>
      <c r="L19" s="643" t="s">
        <v>386</v>
      </c>
      <c r="M19" s="644"/>
      <c r="N19" s="644"/>
      <c r="O19" s="645"/>
      <c r="P19" s="643" t="s">
        <v>387</v>
      </c>
      <c r="Q19" s="644"/>
      <c r="R19" s="644"/>
      <c r="S19" s="645"/>
    </row>
    <row r="20" spans="2:19" ht="45" customHeight="1" thickBot="1">
      <c r="B20" s="646" t="s">
        <v>388</v>
      </c>
      <c r="C20" s="723" t="s">
        <v>389</v>
      </c>
      <c r="D20" s="207"/>
      <c r="E20" s="208" t="s">
        <v>390</v>
      </c>
      <c r="F20" s="209" t="s">
        <v>391</v>
      </c>
      <c r="G20" s="210" t="s">
        <v>392</v>
      </c>
      <c r="H20" s="207"/>
      <c r="I20" s="208" t="s">
        <v>390</v>
      </c>
      <c r="J20" s="209" t="s">
        <v>391</v>
      </c>
      <c r="K20" s="210" t="s">
        <v>392</v>
      </c>
      <c r="L20" s="207"/>
      <c r="M20" s="208" t="s">
        <v>390</v>
      </c>
      <c r="N20" s="209" t="s">
        <v>391</v>
      </c>
      <c r="O20" s="210" t="s">
        <v>392</v>
      </c>
      <c r="P20" s="207"/>
      <c r="Q20" s="208" t="s">
        <v>390</v>
      </c>
      <c r="R20" s="209" t="s">
        <v>391</v>
      </c>
      <c r="S20" s="210" t="s">
        <v>392</v>
      </c>
    </row>
    <row r="21" spans="2:19" ht="40.5" customHeight="1">
      <c r="B21" s="689"/>
      <c r="C21" s="724"/>
      <c r="D21" s="211" t="s">
        <v>393</v>
      </c>
      <c r="E21" s="212">
        <v>0</v>
      </c>
      <c r="F21" s="213">
        <v>408</v>
      </c>
      <c r="G21" s="214">
        <f>E21-F21</f>
        <v>-408</v>
      </c>
      <c r="H21" s="215" t="s">
        <v>393</v>
      </c>
      <c r="I21" s="216">
        <v>1400</v>
      </c>
      <c r="J21" s="217">
        <v>350</v>
      </c>
      <c r="K21" s="218">
        <v>1050</v>
      </c>
      <c r="L21" s="211" t="s">
        <v>393</v>
      </c>
      <c r="M21" s="213">
        <v>1632</v>
      </c>
      <c r="N21" s="213">
        <v>408</v>
      </c>
      <c r="O21" s="214">
        <f>M21-N21</f>
        <v>1224</v>
      </c>
      <c r="P21" s="211" t="s">
        <v>393</v>
      </c>
      <c r="Q21" s="216"/>
      <c r="R21" s="217"/>
      <c r="S21" s="218"/>
    </row>
    <row r="22" spans="2:19" ht="39.75" customHeight="1">
      <c r="B22" s="689"/>
      <c r="C22" s="724"/>
      <c r="D22" s="219" t="s">
        <v>394</v>
      </c>
      <c r="E22" s="220"/>
      <c r="F22" s="220">
        <v>9.6000000000000002E-2</v>
      </c>
      <c r="G22" s="221">
        <v>9.6000000000000002E-2</v>
      </c>
      <c r="H22" s="222" t="s">
        <v>394</v>
      </c>
      <c r="I22" s="223">
        <v>0.2</v>
      </c>
      <c r="J22" s="223"/>
      <c r="K22" s="224"/>
      <c r="L22" s="219" t="s">
        <v>394</v>
      </c>
      <c r="M22" s="220">
        <v>0.25</v>
      </c>
      <c r="N22" s="220">
        <v>9.6000000000000002E-2</v>
      </c>
      <c r="O22" s="221">
        <v>0.25</v>
      </c>
      <c r="P22" s="219" t="s">
        <v>394</v>
      </c>
      <c r="Q22" s="223"/>
      <c r="R22" s="223"/>
      <c r="S22" s="224"/>
    </row>
    <row r="23" spans="2:19" ht="37.5" customHeight="1">
      <c r="B23" s="647"/>
      <c r="C23" s="725"/>
      <c r="D23" s="219" t="s">
        <v>395</v>
      </c>
      <c r="E23" s="220"/>
      <c r="F23" s="220"/>
      <c r="G23" s="221"/>
      <c r="H23" s="222" t="s">
        <v>395</v>
      </c>
      <c r="I23" s="223"/>
      <c r="J23" s="223"/>
      <c r="K23" s="224"/>
      <c r="L23" s="219" t="s">
        <v>395</v>
      </c>
      <c r="M23" s="223"/>
      <c r="N23" s="223"/>
      <c r="O23" s="224"/>
      <c r="P23" s="219" t="s">
        <v>395</v>
      </c>
      <c r="Q23" s="223"/>
      <c r="R23" s="223"/>
      <c r="S23" s="224"/>
    </row>
    <row r="24" spans="2:19" ht="15" thickBot="1">
      <c r="B24" s="225"/>
      <c r="C24" s="225"/>
      <c r="Q24" s="226"/>
      <c r="R24" s="226"/>
      <c r="S24" s="226"/>
    </row>
    <row r="25" spans="2:19" ht="30" customHeight="1" thickBot="1">
      <c r="B25" s="225"/>
      <c r="C25" s="225"/>
      <c r="D25" s="643" t="s">
        <v>384</v>
      </c>
      <c r="E25" s="644"/>
      <c r="F25" s="644"/>
      <c r="G25" s="645"/>
      <c r="H25" s="643" t="s">
        <v>385</v>
      </c>
      <c r="I25" s="644"/>
      <c r="J25" s="644"/>
      <c r="K25" s="645"/>
      <c r="L25" s="643" t="s">
        <v>386</v>
      </c>
      <c r="M25" s="644"/>
      <c r="N25" s="644"/>
      <c r="O25" s="645"/>
      <c r="P25" s="643" t="s">
        <v>387</v>
      </c>
      <c r="Q25" s="644"/>
      <c r="R25" s="644"/>
      <c r="S25" s="645"/>
    </row>
    <row r="26" spans="2:19" ht="47.25" customHeight="1">
      <c r="B26" s="646" t="s">
        <v>396</v>
      </c>
      <c r="C26" s="646" t="s">
        <v>397</v>
      </c>
      <c r="D26" s="703" t="s">
        <v>398</v>
      </c>
      <c r="E26" s="704"/>
      <c r="F26" s="227" t="s">
        <v>399</v>
      </c>
      <c r="G26" s="228" t="s">
        <v>400</v>
      </c>
      <c r="H26" s="703" t="s">
        <v>398</v>
      </c>
      <c r="I26" s="704"/>
      <c r="J26" s="227" t="s">
        <v>399</v>
      </c>
      <c r="K26" s="228" t="s">
        <v>400</v>
      </c>
      <c r="L26" s="703" t="s">
        <v>398</v>
      </c>
      <c r="M26" s="704"/>
      <c r="N26" s="227" t="s">
        <v>399</v>
      </c>
      <c r="O26" s="228" t="s">
        <v>400</v>
      </c>
      <c r="P26" s="703" t="s">
        <v>398</v>
      </c>
      <c r="Q26" s="704"/>
      <c r="R26" s="227" t="s">
        <v>399</v>
      </c>
      <c r="S26" s="228" t="s">
        <v>400</v>
      </c>
    </row>
    <row r="27" spans="2:19" ht="51" customHeight="1">
      <c r="B27" s="689"/>
      <c r="C27" s="689"/>
      <c r="D27" s="229" t="s">
        <v>393</v>
      </c>
      <c r="E27" s="230">
        <v>440</v>
      </c>
      <c r="F27" s="711" t="s">
        <v>401</v>
      </c>
      <c r="G27" s="713" t="s">
        <v>402</v>
      </c>
      <c r="H27" s="229" t="s">
        <v>393</v>
      </c>
      <c r="I27" s="231">
        <v>220</v>
      </c>
      <c r="J27" s="707" t="s">
        <v>401</v>
      </c>
      <c r="K27" s="709" t="s">
        <v>403</v>
      </c>
      <c r="L27" s="229" t="s">
        <v>393</v>
      </c>
      <c r="M27" s="231">
        <v>173</v>
      </c>
      <c r="N27" s="707" t="s">
        <v>401</v>
      </c>
      <c r="O27" s="709" t="s">
        <v>597</v>
      </c>
      <c r="P27" s="229" t="s">
        <v>393</v>
      </c>
      <c r="Q27" s="231"/>
      <c r="R27" s="707"/>
      <c r="S27" s="709"/>
    </row>
    <row r="28" spans="2:19" ht="51" customHeight="1">
      <c r="B28" s="647"/>
      <c r="C28" s="647"/>
      <c r="D28" s="232" t="s">
        <v>404</v>
      </c>
      <c r="E28" s="233">
        <v>0.2</v>
      </c>
      <c r="F28" s="712"/>
      <c r="G28" s="714"/>
      <c r="H28" s="232" t="s">
        <v>404</v>
      </c>
      <c r="I28" s="234">
        <v>0.2</v>
      </c>
      <c r="J28" s="708"/>
      <c r="K28" s="710"/>
      <c r="L28" s="232" t="s">
        <v>404</v>
      </c>
      <c r="M28" s="234">
        <v>0.1234</v>
      </c>
      <c r="N28" s="708"/>
      <c r="O28" s="710"/>
      <c r="P28" s="232" t="s">
        <v>404</v>
      </c>
      <c r="Q28" s="234"/>
      <c r="R28" s="708"/>
      <c r="S28" s="710"/>
    </row>
    <row r="29" spans="2:19" ht="33.75" customHeight="1">
      <c r="B29" s="640" t="s">
        <v>405</v>
      </c>
      <c r="C29" s="654" t="s">
        <v>406</v>
      </c>
      <c r="D29" s="235" t="s">
        <v>407</v>
      </c>
      <c r="E29" s="236" t="s">
        <v>382</v>
      </c>
      <c r="F29" s="236" t="s">
        <v>408</v>
      </c>
      <c r="G29" s="237" t="s">
        <v>409</v>
      </c>
      <c r="H29" s="235" t="s">
        <v>407</v>
      </c>
      <c r="I29" s="236" t="s">
        <v>382</v>
      </c>
      <c r="J29" s="236" t="s">
        <v>408</v>
      </c>
      <c r="K29" s="237" t="s">
        <v>409</v>
      </c>
      <c r="L29" s="235" t="s">
        <v>407</v>
      </c>
      <c r="M29" s="236" t="s">
        <v>382</v>
      </c>
      <c r="N29" s="236" t="s">
        <v>408</v>
      </c>
      <c r="O29" s="237" t="s">
        <v>409</v>
      </c>
      <c r="P29" s="235" t="s">
        <v>407</v>
      </c>
      <c r="Q29" s="236" t="s">
        <v>382</v>
      </c>
      <c r="R29" s="236" t="s">
        <v>408</v>
      </c>
      <c r="S29" s="237" t="s">
        <v>409</v>
      </c>
    </row>
    <row r="30" spans="2:19" ht="30" customHeight="1">
      <c r="B30" s="641"/>
      <c r="C30" s="655"/>
      <c r="D30" s="238"/>
      <c r="E30" s="239"/>
      <c r="F30" s="239"/>
      <c r="G30" s="240"/>
      <c r="H30" s="241"/>
      <c r="I30" s="242"/>
      <c r="J30" s="241"/>
      <c r="K30" s="243"/>
      <c r="L30" s="241"/>
      <c r="M30" s="242"/>
      <c r="N30" s="241"/>
      <c r="O30" s="243"/>
      <c r="P30" s="241"/>
      <c r="Q30" s="242"/>
      <c r="R30" s="241"/>
      <c r="S30" s="243"/>
    </row>
    <row r="31" spans="2:19" ht="36.75" hidden="1" customHeight="1" outlineLevel="1">
      <c r="B31" s="641"/>
      <c r="C31" s="655"/>
      <c r="D31" s="235" t="s">
        <v>407</v>
      </c>
      <c r="E31" s="236" t="s">
        <v>382</v>
      </c>
      <c r="F31" s="236" t="s">
        <v>408</v>
      </c>
      <c r="G31" s="237" t="s">
        <v>409</v>
      </c>
      <c r="H31" s="235" t="s">
        <v>407</v>
      </c>
      <c r="I31" s="236" t="s">
        <v>382</v>
      </c>
      <c r="J31" s="236" t="s">
        <v>408</v>
      </c>
      <c r="K31" s="237" t="s">
        <v>409</v>
      </c>
      <c r="L31" s="235" t="s">
        <v>407</v>
      </c>
      <c r="M31" s="236" t="s">
        <v>382</v>
      </c>
      <c r="N31" s="236" t="s">
        <v>408</v>
      </c>
      <c r="O31" s="237" t="s">
        <v>409</v>
      </c>
      <c r="P31" s="235" t="s">
        <v>407</v>
      </c>
      <c r="Q31" s="236" t="s">
        <v>382</v>
      </c>
      <c r="R31" s="236" t="s">
        <v>408</v>
      </c>
      <c r="S31" s="237" t="s">
        <v>409</v>
      </c>
    </row>
    <row r="32" spans="2:19" ht="30" hidden="1" customHeight="1" outlineLevel="1">
      <c r="B32" s="641"/>
      <c r="C32" s="655"/>
      <c r="D32" s="238"/>
      <c r="E32" s="239"/>
      <c r="F32" s="239"/>
      <c r="G32" s="240"/>
      <c r="H32" s="241"/>
      <c r="I32" s="242"/>
      <c r="J32" s="241"/>
      <c r="K32" s="243"/>
      <c r="L32" s="241"/>
      <c r="M32" s="242"/>
      <c r="N32" s="241"/>
      <c r="O32" s="243"/>
      <c r="P32" s="241"/>
      <c r="Q32" s="242"/>
      <c r="R32" s="241"/>
      <c r="S32" s="243"/>
    </row>
    <row r="33" spans="2:19" ht="36" hidden="1" customHeight="1" outlineLevel="1">
      <c r="B33" s="641"/>
      <c r="C33" s="655"/>
      <c r="D33" s="235" t="s">
        <v>407</v>
      </c>
      <c r="E33" s="236" t="s">
        <v>382</v>
      </c>
      <c r="F33" s="236" t="s">
        <v>408</v>
      </c>
      <c r="G33" s="237" t="s">
        <v>409</v>
      </c>
      <c r="H33" s="235" t="s">
        <v>407</v>
      </c>
      <c r="I33" s="236" t="s">
        <v>382</v>
      </c>
      <c r="J33" s="236" t="s">
        <v>408</v>
      </c>
      <c r="K33" s="237" t="s">
        <v>409</v>
      </c>
      <c r="L33" s="235" t="s">
        <v>407</v>
      </c>
      <c r="M33" s="236" t="s">
        <v>382</v>
      </c>
      <c r="N33" s="236" t="s">
        <v>408</v>
      </c>
      <c r="O33" s="237" t="s">
        <v>409</v>
      </c>
      <c r="P33" s="235" t="s">
        <v>407</v>
      </c>
      <c r="Q33" s="236" t="s">
        <v>382</v>
      </c>
      <c r="R33" s="236" t="s">
        <v>408</v>
      </c>
      <c r="S33" s="237" t="s">
        <v>409</v>
      </c>
    </row>
    <row r="34" spans="2:19" ht="30" hidden="1" customHeight="1" outlineLevel="1">
      <c r="B34" s="641"/>
      <c r="C34" s="655"/>
      <c r="D34" s="238"/>
      <c r="E34" s="239"/>
      <c r="F34" s="239"/>
      <c r="G34" s="240"/>
      <c r="H34" s="241"/>
      <c r="I34" s="242"/>
      <c r="J34" s="241"/>
      <c r="K34" s="243"/>
      <c r="L34" s="241"/>
      <c r="M34" s="242"/>
      <c r="N34" s="241"/>
      <c r="O34" s="243"/>
      <c r="P34" s="241"/>
      <c r="Q34" s="242"/>
      <c r="R34" s="241"/>
      <c r="S34" s="243"/>
    </row>
    <row r="35" spans="2:19" ht="39" hidden="1" customHeight="1" outlineLevel="1">
      <c r="B35" s="641"/>
      <c r="C35" s="655"/>
      <c r="D35" s="235" t="s">
        <v>407</v>
      </c>
      <c r="E35" s="236" t="s">
        <v>382</v>
      </c>
      <c r="F35" s="236" t="s">
        <v>408</v>
      </c>
      <c r="G35" s="237" t="s">
        <v>409</v>
      </c>
      <c r="H35" s="235" t="s">
        <v>407</v>
      </c>
      <c r="I35" s="236" t="s">
        <v>382</v>
      </c>
      <c r="J35" s="236" t="s">
        <v>408</v>
      </c>
      <c r="K35" s="237" t="s">
        <v>409</v>
      </c>
      <c r="L35" s="235" t="s">
        <v>407</v>
      </c>
      <c r="M35" s="236" t="s">
        <v>382</v>
      </c>
      <c r="N35" s="236" t="s">
        <v>408</v>
      </c>
      <c r="O35" s="237" t="s">
        <v>409</v>
      </c>
      <c r="P35" s="235" t="s">
        <v>407</v>
      </c>
      <c r="Q35" s="236" t="s">
        <v>382</v>
      </c>
      <c r="R35" s="236" t="s">
        <v>408</v>
      </c>
      <c r="S35" s="237" t="s">
        <v>409</v>
      </c>
    </row>
    <row r="36" spans="2:19" ht="30" hidden="1" customHeight="1" outlineLevel="1">
      <c r="B36" s="641"/>
      <c r="C36" s="655"/>
      <c r="D36" s="238"/>
      <c r="E36" s="239"/>
      <c r="F36" s="239"/>
      <c r="G36" s="240"/>
      <c r="H36" s="241"/>
      <c r="I36" s="242"/>
      <c r="J36" s="241"/>
      <c r="K36" s="243"/>
      <c r="L36" s="241"/>
      <c r="M36" s="242"/>
      <c r="N36" s="241"/>
      <c r="O36" s="243"/>
      <c r="P36" s="241"/>
      <c r="Q36" s="242"/>
      <c r="R36" s="241"/>
      <c r="S36" s="243"/>
    </row>
    <row r="37" spans="2:19" ht="36.75" hidden="1" customHeight="1" outlineLevel="1">
      <c r="B37" s="641"/>
      <c r="C37" s="655"/>
      <c r="D37" s="235" t="s">
        <v>407</v>
      </c>
      <c r="E37" s="236" t="s">
        <v>382</v>
      </c>
      <c r="F37" s="236" t="s">
        <v>408</v>
      </c>
      <c r="G37" s="237" t="s">
        <v>409</v>
      </c>
      <c r="H37" s="235" t="s">
        <v>407</v>
      </c>
      <c r="I37" s="236" t="s">
        <v>382</v>
      </c>
      <c r="J37" s="236" t="s">
        <v>408</v>
      </c>
      <c r="K37" s="237" t="s">
        <v>409</v>
      </c>
      <c r="L37" s="235" t="s">
        <v>407</v>
      </c>
      <c r="M37" s="236" t="s">
        <v>382</v>
      </c>
      <c r="N37" s="236" t="s">
        <v>408</v>
      </c>
      <c r="O37" s="237" t="s">
        <v>409</v>
      </c>
      <c r="P37" s="235" t="s">
        <v>407</v>
      </c>
      <c r="Q37" s="236" t="s">
        <v>382</v>
      </c>
      <c r="R37" s="236" t="s">
        <v>408</v>
      </c>
      <c r="S37" s="237" t="s">
        <v>409</v>
      </c>
    </row>
    <row r="38" spans="2:19" ht="30" hidden="1" customHeight="1" outlineLevel="1">
      <c r="B38" s="642"/>
      <c r="C38" s="656"/>
      <c r="D38" s="238"/>
      <c r="E38" s="239"/>
      <c r="F38" s="239"/>
      <c r="G38" s="240"/>
      <c r="H38" s="241"/>
      <c r="I38" s="242"/>
      <c r="J38" s="241"/>
      <c r="K38" s="243"/>
      <c r="L38" s="241"/>
      <c r="M38" s="242"/>
      <c r="N38" s="241"/>
      <c r="O38" s="243"/>
      <c r="P38" s="241"/>
      <c r="Q38" s="242"/>
      <c r="R38" s="241"/>
      <c r="S38" s="243"/>
    </row>
    <row r="39" spans="2:19" ht="30" customHeight="1" collapsed="1">
      <c r="B39" s="640" t="s">
        <v>410</v>
      </c>
      <c r="C39" s="640" t="s">
        <v>411</v>
      </c>
      <c r="D39" s="236" t="s">
        <v>412</v>
      </c>
      <c r="E39" s="236" t="s">
        <v>413</v>
      </c>
      <c r="F39" s="209" t="s">
        <v>414</v>
      </c>
      <c r="G39" s="244" t="s">
        <v>401</v>
      </c>
      <c r="H39" s="236" t="s">
        <v>412</v>
      </c>
      <c r="I39" s="236" t="s">
        <v>413</v>
      </c>
      <c r="J39" s="209" t="s">
        <v>414</v>
      </c>
      <c r="K39" s="245" t="s">
        <v>401</v>
      </c>
      <c r="L39" s="236" t="s">
        <v>412</v>
      </c>
      <c r="M39" s="236" t="s">
        <v>413</v>
      </c>
      <c r="N39" s="209" t="s">
        <v>414</v>
      </c>
      <c r="O39" s="245" t="s">
        <v>401</v>
      </c>
      <c r="P39" s="236" t="s">
        <v>412</v>
      </c>
      <c r="Q39" s="236" t="s">
        <v>413</v>
      </c>
      <c r="R39" s="209" t="s">
        <v>414</v>
      </c>
      <c r="S39" s="245"/>
    </row>
    <row r="40" spans="2:19" ht="30" customHeight="1">
      <c r="B40" s="641"/>
      <c r="C40" s="641"/>
      <c r="D40" s="721">
        <v>0</v>
      </c>
      <c r="E40" s="721" t="s">
        <v>416</v>
      </c>
      <c r="F40" s="209" t="s">
        <v>415</v>
      </c>
      <c r="G40" s="246" t="s">
        <v>417</v>
      </c>
      <c r="H40" s="719">
        <v>1</v>
      </c>
      <c r="I40" s="719" t="s">
        <v>416</v>
      </c>
      <c r="J40" s="209" t="s">
        <v>415</v>
      </c>
      <c r="K40" s="247" t="s">
        <v>417</v>
      </c>
      <c r="L40" s="719">
        <v>1</v>
      </c>
      <c r="M40" s="719" t="s">
        <v>416</v>
      </c>
      <c r="N40" s="209" t="s">
        <v>415</v>
      </c>
      <c r="O40" s="247" t="s">
        <v>417</v>
      </c>
      <c r="P40" s="719"/>
      <c r="Q40" s="719"/>
      <c r="R40" s="209" t="s">
        <v>415</v>
      </c>
      <c r="S40" s="247"/>
    </row>
    <row r="41" spans="2:19" ht="30" customHeight="1">
      <c r="B41" s="641"/>
      <c r="C41" s="641"/>
      <c r="D41" s="722"/>
      <c r="E41" s="722"/>
      <c r="F41" s="209" t="s">
        <v>418</v>
      </c>
      <c r="G41" s="240"/>
      <c r="H41" s="720"/>
      <c r="I41" s="720"/>
      <c r="J41" s="209" t="s">
        <v>418</v>
      </c>
      <c r="K41" s="243">
        <v>3</v>
      </c>
      <c r="L41" s="720"/>
      <c r="M41" s="720"/>
      <c r="N41" s="209" t="s">
        <v>418</v>
      </c>
      <c r="O41" s="243">
        <v>3</v>
      </c>
      <c r="P41" s="720"/>
      <c r="Q41" s="720"/>
      <c r="R41" s="209" t="s">
        <v>418</v>
      </c>
      <c r="S41" s="243"/>
    </row>
    <row r="42" spans="2:19" ht="30" customHeight="1" outlineLevel="1">
      <c r="B42" s="641"/>
      <c r="C42" s="641"/>
      <c r="D42" s="236" t="s">
        <v>412</v>
      </c>
      <c r="E42" s="236" t="s">
        <v>413</v>
      </c>
      <c r="F42" s="209" t="s">
        <v>414</v>
      </c>
      <c r="G42" s="244"/>
      <c r="H42" s="236" t="s">
        <v>412</v>
      </c>
      <c r="I42" s="236" t="s">
        <v>413</v>
      </c>
      <c r="J42" s="209" t="s">
        <v>414</v>
      </c>
      <c r="K42" s="245"/>
      <c r="L42" s="236" t="s">
        <v>412</v>
      </c>
      <c r="M42" s="236" t="s">
        <v>413</v>
      </c>
      <c r="N42" s="209" t="s">
        <v>414</v>
      </c>
      <c r="O42" s="245"/>
      <c r="P42" s="236" t="s">
        <v>412</v>
      </c>
      <c r="Q42" s="236" t="s">
        <v>413</v>
      </c>
      <c r="R42" s="209" t="s">
        <v>414</v>
      </c>
      <c r="S42" s="245"/>
    </row>
    <row r="43" spans="2:19" ht="30" customHeight="1" outlineLevel="1">
      <c r="B43" s="641"/>
      <c r="C43" s="641"/>
      <c r="D43" s="721"/>
      <c r="E43" s="721"/>
      <c r="F43" s="209" t="s">
        <v>415</v>
      </c>
      <c r="G43" s="246"/>
      <c r="H43" s="719"/>
      <c r="I43" s="719"/>
      <c r="J43" s="209" t="s">
        <v>415</v>
      </c>
      <c r="K43" s="247"/>
      <c r="L43" s="719"/>
      <c r="M43" s="719"/>
      <c r="N43" s="209" t="s">
        <v>415</v>
      </c>
      <c r="O43" s="247"/>
      <c r="P43" s="719"/>
      <c r="Q43" s="719"/>
      <c r="R43" s="209" t="s">
        <v>415</v>
      </c>
      <c r="S43" s="247"/>
    </row>
    <row r="44" spans="2:19" ht="30" customHeight="1" outlineLevel="1">
      <c r="B44" s="641"/>
      <c r="C44" s="641"/>
      <c r="D44" s="722"/>
      <c r="E44" s="722"/>
      <c r="F44" s="209" t="s">
        <v>418</v>
      </c>
      <c r="G44" s="240"/>
      <c r="H44" s="720"/>
      <c r="I44" s="720"/>
      <c r="J44" s="209" t="s">
        <v>418</v>
      </c>
      <c r="K44" s="243"/>
      <c r="L44" s="720"/>
      <c r="M44" s="720"/>
      <c r="N44" s="209" t="s">
        <v>418</v>
      </c>
      <c r="O44" s="243"/>
      <c r="P44" s="720"/>
      <c r="Q44" s="720"/>
      <c r="R44" s="209" t="s">
        <v>418</v>
      </c>
      <c r="S44" s="243"/>
    </row>
    <row r="45" spans="2:19" ht="30" customHeight="1" outlineLevel="1">
      <c r="B45" s="641"/>
      <c r="C45" s="641"/>
      <c r="D45" s="236" t="s">
        <v>412</v>
      </c>
      <c r="E45" s="236" t="s">
        <v>413</v>
      </c>
      <c r="F45" s="209" t="s">
        <v>414</v>
      </c>
      <c r="G45" s="244"/>
      <c r="H45" s="236" t="s">
        <v>412</v>
      </c>
      <c r="I45" s="236" t="s">
        <v>413</v>
      </c>
      <c r="J45" s="209" t="s">
        <v>414</v>
      </c>
      <c r="K45" s="245"/>
      <c r="L45" s="236" t="s">
        <v>412</v>
      </c>
      <c r="M45" s="236" t="s">
        <v>413</v>
      </c>
      <c r="N45" s="209" t="s">
        <v>414</v>
      </c>
      <c r="O45" s="245"/>
      <c r="P45" s="236" t="s">
        <v>412</v>
      </c>
      <c r="Q45" s="236" t="s">
        <v>413</v>
      </c>
      <c r="R45" s="209" t="s">
        <v>414</v>
      </c>
      <c r="S45" s="245"/>
    </row>
    <row r="46" spans="2:19" ht="30" customHeight="1" outlineLevel="1">
      <c r="B46" s="641"/>
      <c r="C46" s="641"/>
      <c r="D46" s="721"/>
      <c r="E46" s="721"/>
      <c r="F46" s="209" t="s">
        <v>415</v>
      </c>
      <c r="G46" s="246"/>
      <c r="H46" s="719"/>
      <c r="I46" s="719"/>
      <c r="J46" s="209" t="s">
        <v>415</v>
      </c>
      <c r="K46" s="247"/>
      <c r="L46" s="719"/>
      <c r="M46" s="719"/>
      <c r="N46" s="209" t="s">
        <v>415</v>
      </c>
      <c r="O46" s="247"/>
      <c r="P46" s="719"/>
      <c r="Q46" s="719"/>
      <c r="R46" s="209" t="s">
        <v>415</v>
      </c>
      <c r="S46" s="247"/>
    </row>
    <row r="47" spans="2:19" ht="30" customHeight="1" outlineLevel="1">
      <c r="B47" s="641"/>
      <c r="C47" s="641"/>
      <c r="D47" s="722"/>
      <c r="E47" s="722"/>
      <c r="F47" s="209" t="s">
        <v>418</v>
      </c>
      <c r="G47" s="240"/>
      <c r="H47" s="720"/>
      <c r="I47" s="720"/>
      <c r="J47" s="209" t="s">
        <v>418</v>
      </c>
      <c r="K47" s="243"/>
      <c r="L47" s="720"/>
      <c r="M47" s="720"/>
      <c r="N47" s="209" t="s">
        <v>418</v>
      </c>
      <c r="O47" s="243"/>
      <c r="P47" s="720"/>
      <c r="Q47" s="720"/>
      <c r="R47" s="209" t="s">
        <v>418</v>
      </c>
      <c r="S47" s="243"/>
    </row>
    <row r="48" spans="2:19" ht="30" customHeight="1" outlineLevel="1">
      <c r="B48" s="641"/>
      <c r="C48" s="641"/>
      <c r="D48" s="236" t="s">
        <v>412</v>
      </c>
      <c r="E48" s="236" t="s">
        <v>413</v>
      </c>
      <c r="F48" s="209" t="s">
        <v>414</v>
      </c>
      <c r="G48" s="244"/>
      <c r="H48" s="236" t="s">
        <v>412</v>
      </c>
      <c r="I48" s="236" t="s">
        <v>413</v>
      </c>
      <c r="J48" s="209" t="s">
        <v>414</v>
      </c>
      <c r="K48" s="245"/>
      <c r="L48" s="236" t="s">
        <v>412</v>
      </c>
      <c r="M48" s="236" t="s">
        <v>413</v>
      </c>
      <c r="N48" s="209" t="s">
        <v>414</v>
      </c>
      <c r="O48" s="245"/>
      <c r="P48" s="236" t="s">
        <v>412</v>
      </c>
      <c r="Q48" s="236" t="s">
        <v>413</v>
      </c>
      <c r="R48" s="209" t="s">
        <v>414</v>
      </c>
      <c r="S48" s="245"/>
    </row>
    <row r="49" spans="2:19" ht="30" customHeight="1" outlineLevel="1">
      <c r="B49" s="641"/>
      <c r="C49" s="641"/>
      <c r="D49" s="721"/>
      <c r="E49" s="721"/>
      <c r="F49" s="209" t="s">
        <v>415</v>
      </c>
      <c r="G49" s="246"/>
      <c r="H49" s="719"/>
      <c r="I49" s="719"/>
      <c r="J49" s="209" t="s">
        <v>415</v>
      </c>
      <c r="K49" s="247"/>
      <c r="L49" s="719"/>
      <c r="M49" s="719"/>
      <c r="N49" s="209" t="s">
        <v>415</v>
      </c>
      <c r="O49" s="247"/>
      <c r="P49" s="719"/>
      <c r="Q49" s="719"/>
      <c r="R49" s="209" t="s">
        <v>415</v>
      </c>
      <c r="S49" s="247"/>
    </row>
    <row r="50" spans="2:19" ht="30" customHeight="1" outlineLevel="1">
      <c r="B50" s="642"/>
      <c r="C50" s="642"/>
      <c r="D50" s="722"/>
      <c r="E50" s="722"/>
      <c r="F50" s="209" t="s">
        <v>418</v>
      </c>
      <c r="G50" s="240"/>
      <c r="H50" s="720"/>
      <c r="I50" s="720"/>
      <c r="J50" s="209" t="s">
        <v>418</v>
      </c>
      <c r="K50" s="243"/>
      <c r="L50" s="720"/>
      <c r="M50" s="720"/>
      <c r="N50" s="209" t="s">
        <v>418</v>
      </c>
      <c r="O50" s="243"/>
      <c r="P50" s="720"/>
      <c r="Q50" s="720"/>
      <c r="R50" s="209" t="s">
        <v>418</v>
      </c>
      <c r="S50" s="243"/>
    </row>
    <row r="51" spans="2:19" ht="30" customHeight="1" thickBot="1">
      <c r="C51" s="248"/>
      <c r="D51" s="249"/>
    </row>
    <row r="52" spans="2:19" ht="30" customHeight="1" thickBot="1">
      <c r="D52" s="643" t="s">
        <v>384</v>
      </c>
      <c r="E52" s="644"/>
      <c r="F52" s="644"/>
      <c r="G52" s="645"/>
      <c r="H52" s="643" t="s">
        <v>385</v>
      </c>
      <c r="I52" s="644"/>
      <c r="J52" s="644"/>
      <c r="K52" s="645"/>
      <c r="L52" s="643" t="s">
        <v>386</v>
      </c>
      <c r="M52" s="644"/>
      <c r="N52" s="644"/>
      <c r="O52" s="645"/>
      <c r="P52" s="643" t="s">
        <v>387</v>
      </c>
      <c r="Q52" s="644"/>
      <c r="R52" s="644"/>
      <c r="S52" s="645"/>
    </row>
    <row r="53" spans="2:19" ht="30" customHeight="1">
      <c r="B53" s="646" t="s">
        <v>419</v>
      </c>
      <c r="C53" s="646" t="s">
        <v>420</v>
      </c>
      <c r="D53" s="648" t="s">
        <v>421</v>
      </c>
      <c r="E53" s="677"/>
      <c r="F53" s="250" t="s">
        <v>382</v>
      </c>
      <c r="G53" s="251" t="s">
        <v>422</v>
      </c>
      <c r="H53" s="648" t="s">
        <v>421</v>
      </c>
      <c r="I53" s="677"/>
      <c r="J53" s="250" t="s">
        <v>382</v>
      </c>
      <c r="K53" s="251" t="s">
        <v>422</v>
      </c>
      <c r="L53" s="648" t="s">
        <v>421</v>
      </c>
      <c r="M53" s="677"/>
      <c r="N53" s="250" t="s">
        <v>382</v>
      </c>
      <c r="O53" s="251" t="s">
        <v>422</v>
      </c>
      <c r="P53" s="648" t="s">
        <v>421</v>
      </c>
      <c r="Q53" s="677"/>
      <c r="R53" s="250" t="s">
        <v>382</v>
      </c>
      <c r="S53" s="251" t="s">
        <v>422</v>
      </c>
    </row>
    <row r="54" spans="2:19" ht="45" customHeight="1">
      <c r="B54" s="689"/>
      <c r="C54" s="689"/>
      <c r="D54" s="229" t="s">
        <v>393</v>
      </c>
      <c r="E54" s="230"/>
      <c r="F54" s="711"/>
      <c r="G54" s="713"/>
      <c r="H54" s="229" t="s">
        <v>393</v>
      </c>
      <c r="I54" s="231"/>
      <c r="J54" s="707"/>
      <c r="K54" s="709"/>
      <c r="L54" s="229" t="s">
        <v>393</v>
      </c>
      <c r="M54" s="231"/>
      <c r="N54" s="707"/>
      <c r="O54" s="709"/>
      <c r="P54" s="229" t="s">
        <v>393</v>
      </c>
      <c r="Q54" s="231"/>
      <c r="R54" s="707"/>
      <c r="S54" s="709"/>
    </row>
    <row r="55" spans="2:19" ht="45" customHeight="1">
      <c r="B55" s="647"/>
      <c r="C55" s="647"/>
      <c r="D55" s="232" t="s">
        <v>404</v>
      </c>
      <c r="E55" s="233"/>
      <c r="F55" s="712"/>
      <c r="G55" s="714"/>
      <c r="H55" s="232" t="s">
        <v>404</v>
      </c>
      <c r="I55" s="234"/>
      <c r="J55" s="708"/>
      <c r="K55" s="710"/>
      <c r="L55" s="232" t="s">
        <v>404</v>
      </c>
      <c r="M55" s="234"/>
      <c r="N55" s="708"/>
      <c r="O55" s="710"/>
      <c r="P55" s="232" t="s">
        <v>404</v>
      </c>
      <c r="Q55" s="234"/>
      <c r="R55" s="708"/>
      <c r="S55" s="710"/>
    </row>
    <row r="56" spans="2:19" ht="30" customHeight="1">
      <c r="B56" s="640" t="s">
        <v>423</v>
      </c>
      <c r="C56" s="640" t="s">
        <v>424</v>
      </c>
      <c r="D56" s="236" t="s">
        <v>425</v>
      </c>
      <c r="E56" s="252" t="s">
        <v>426</v>
      </c>
      <c r="F56" s="628" t="s">
        <v>427</v>
      </c>
      <c r="G56" s="694"/>
      <c r="H56" s="236" t="s">
        <v>425</v>
      </c>
      <c r="I56" s="252" t="s">
        <v>426</v>
      </c>
      <c r="J56" s="628" t="s">
        <v>427</v>
      </c>
      <c r="K56" s="694"/>
      <c r="L56" s="236" t="s">
        <v>425</v>
      </c>
      <c r="M56" s="252" t="s">
        <v>426</v>
      </c>
      <c r="N56" s="628" t="s">
        <v>427</v>
      </c>
      <c r="O56" s="694"/>
      <c r="P56" s="236" t="s">
        <v>425</v>
      </c>
      <c r="Q56" s="252" t="s">
        <v>426</v>
      </c>
      <c r="R56" s="628" t="s">
        <v>427</v>
      </c>
      <c r="S56" s="694"/>
    </row>
    <row r="57" spans="2:19" ht="30" customHeight="1">
      <c r="B57" s="641"/>
      <c r="C57" s="642"/>
      <c r="D57" s="253">
        <v>0</v>
      </c>
      <c r="E57" s="254">
        <v>0</v>
      </c>
      <c r="F57" s="715" t="s">
        <v>428</v>
      </c>
      <c r="G57" s="716"/>
      <c r="H57" s="255">
        <v>7</v>
      </c>
      <c r="I57" s="256">
        <v>0.14280000000000001</v>
      </c>
      <c r="J57" s="717" t="s">
        <v>428</v>
      </c>
      <c r="K57" s="718"/>
      <c r="L57" s="255">
        <v>7</v>
      </c>
      <c r="M57" s="256">
        <v>0.14280000000000001</v>
      </c>
      <c r="N57" s="717" t="s">
        <v>428</v>
      </c>
      <c r="O57" s="718"/>
      <c r="P57" s="255"/>
      <c r="Q57" s="256"/>
      <c r="R57" s="717"/>
      <c r="S57" s="718"/>
    </row>
    <row r="58" spans="2:19" ht="30" customHeight="1">
      <c r="B58" s="641"/>
      <c r="C58" s="640" t="s">
        <v>429</v>
      </c>
      <c r="D58" s="257" t="s">
        <v>427</v>
      </c>
      <c r="E58" s="258" t="s">
        <v>408</v>
      </c>
      <c r="F58" s="236" t="s">
        <v>382</v>
      </c>
      <c r="G58" s="259" t="s">
        <v>422</v>
      </c>
      <c r="H58" s="257" t="s">
        <v>427</v>
      </c>
      <c r="I58" s="258" t="s">
        <v>408</v>
      </c>
      <c r="J58" s="236" t="s">
        <v>382</v>
      </c>
      <c r="K58" s="259" t="s">
        <v>422</v>
      </c>
      <c r="L58" s="257" t="s">
        <v>427</v>
      </c>
      <c r="M58" s="258" t="s">
        <v>408</v>
      </c>
      <c r="N58" s="236" t="s">
        <v>382</v>
      </c>
      <c r="O58" s="259" t="s">
        <v>422</v>
      </c>
      <c r="P58" s="257" t="s">
        <v>427</v>
      </c>
      <c r="Q58" s="258" t="s">
        <v>408</v>
      </c>
      <c r="R58" s="236" t="s">
        <v>382</v>
      </c>
      <c r="S58" s="259" t="s">
        <v>422</v>
      </c>
    </row>
    <row r="59" spans="2:19" ht="30" customHeight="1">
      <c r="B59" s="642"/>
      <c r="C59" s="706"/>
      <c r="D59" s="260" t="s">
        <v>428</v>
      </c>
      <c r="E59" s="261" t="s">
        <v>417</v>
      </c>
      <c r="F59" s="239" t="s">
        <v>383</v>
      </c>
      <c r="G59" s="262" t="s">
        <v>430</v>
      </c>
      <c r="H59" s="263" t="s">
        <v>428</v>
      </c>
      <c r="I59" s="264" t="s">
        <v>417</v>
      </c>
      <c r="J59" s="241" t="s">
        <v>383</v>
      </c>
      <c r="K59" s="265" t="s">
        <v>431</v>
      </c>
      <c r="L59" s="263" t="s">
        <v>428</v>
      </c>
      <c r="M59" s="264" t="s">
        <v>417</v>
      </c>
      <c r="N59" s="241" t="s">
        <v>383</v>
      </c>
      <c r="O59" s="265" t="s">
        <v>431</v>
      </c>
      <c r="P59" s="263"/>
      <c r="Q59" s="264"/>
      <c r="R59" s="241"/>
      <c r="S59" s="265"/>
    </row>
    <row r="60" spans="2:19" ht="30" customHeight="1" thickBot="1">
      <c r="B60" s="225"/>
      <c r="C60" s="266"/>
      <c r="D60" s="249"/>
    </row>
    <row r="61" spans="2:19" ht="30" customHeight="1" thickBot="1">
      <c r="B61" s="225"/>
      <c r="C61" s="225"/>
      <c r="D61" s="643" t="s">
        <v>384</v>
      </c>
      <c r="E61" s="644"/>
      <c r="F61" s="644"/>
      <c r="G61" s="644"/>
      <c r="H61" s="643" t="s">
        <v>385</v>
      </c>
      <c r="I61" s="644"/>
      <c r="J61" s="644"/>
      <c r="K61" s="645"/>
      <c r="L61" s="644" t="s">
        <v>386</v>
      </c>
      <c r="M61" s="644"/>
      <c r="N61" s="644"/>
      <c r="O61" s="644"/>
      <c r="P61" s="643" t="s">
        <v>387</v>
      </c>
      <c r="Q61" s="644"/>
      <c r="R61" s="644"/>
      <c r="S61" s="645"/>
    </row>
    <row r="62" spans="2:19" ht="30" customHeight="1">
      <c r="B62" s="646" t="s">
        <v>432</v>
      </c>
      <c r="C62" s="646" t="s">
        <v>433</v>
      </c>
      <c r="D62" s="703" t="s">
        <v>434</v>
      </c>
      <c r="E62" s="704"/>
      <c r="F62" s="648" t="s">
        <v>382</v>
      </c>
      <c r="G62" s="649"/>
      <c r="H62" s="705" t="s">
        <v>434</v>
      </c>
      <c r="I62" s="704"/>
      <c r="J62" s="648" t="s">
        <v>382</v>
      </c>
      <c r="K62" s="650"/>
      <c r="L62" s="705" t="s">
        <v>434</v>
      </c>
      <c r="M62" s="704"/>
      <c r="N62" s="648" t="s">
        <v>382</v>
      </c>
      <c r="O62" s="650"/>
      <c r="P62" s="705" t="s">
        <v>434</v>
      </c>
      <c r="Q62" s="704"/>
      <c r="R62" s="648" t="s">
        <v>382</v>
      </c>
      <c r="S62" s="650"/>
    </row>
    <row r="63" spans="2:19" ht="36.75" customHeight="1">
      <c r="B63" s="647"/>
      <c r="C63" s="647"/>
      <c r="D63" s="700"/>
      <c r="E63" s="701"/>
      <c r="F63" s="659"/>
      <c r="G63" s="702"/>
      <c r="H63" s="680"/>
      <c r="I63" s="697"/>
      <c r="J63" s="686"/>
      <c r="K63" s="687"/>
      <c r="L63" s="680"/>
      <c r="M63" s="697"/>
      <c r="N63" s="686"/>
      <c r="O63" s="687"/>
      <c r="P63" s="680"/>
      <c r="Q63" s="697"/>
      <c r="R63" s="686"/>
      <c r="S63" s="687"/>
    </row>
    <row r="64" spans="2:19" ht="45" customHeight="1">
      <c r="B64" s="640" t="s">
        <v>435</v>
      </c>
      <c r="C64" s="640" t="s">
        <v>436</v>
      </c>
      <c r="D64" s="236" t="s">
        <v>437</v>
      </c>
      <c r="E64" s="236" t="s">
        <v>438</v>
      </c>
      <c r="F64" s="628" t="s">
        <v>439</v>
      </c>
      <c r="G64" s="694"/>
      <c r="H64" s="267" t="s">
        <v>437</v>
      </c>
      <c r="I64" s="236" t="s">
        <v>438</v>
      </c>
      <c r="J64" s="698" t="s">
        <v>439</v>
      </c>
      <c r="K64" s="694"/>
      <c r="L64" s="267" t="s">
        <v>437</v>
      </c>
      <c r="M64" s="236" t="s">
        <v>438</v>
      </c>
      <c r="N64" s="698" t="s">
        <v>439</v>
      </c>
      <c r="O64" s="694"/>
      <c r="P64" s="267" t="s">
        <v>437</v>
      </c>
      <c r="Q64" s="236" t="s">
        <v>438</v>
      </c>
      <c r="R64" s="698" t="s">
        <v>439</v>
      </c>
      <c r="S64" s="694"/>
    </row>
    <row r="65" spans="2:19" ht="27" customHeight="1">
      <c r="B65" s="642"/>
      <c r="C65" s="642"/>
      <c r="D65" s="253"/>
      <c r="E65" s="254"/>
      <c r="F65" s="699"/>
      <c r="G65" s="699"/>
      <c r="H65" s="255"/>
      <c r="I65" s="256"/>
      <c r="J65" s="695"/>
      <c r="K65" s="696"/>
      <c r="L65" s="255"/>
      <c r="M65" s="256"/>
      <c r="N65" s="695"/>
      <c r="O65" s="696"/>
      <c r="P65" s="255"/>
      <c r="Q65" s="256"/>
      <c r="R65" s="695"/>
      <c r="S65" s="696"/>
    </row>
    <row r="66" spans="2:19" ht="33.75" customHeight="1" thickBot="1">
      <c r="B66" s="225"/>
      <c r="C66" s="225"/>
    </row>
    <row r="67" spans="2:19" ht="37.5" customHeight="1" thickBot="1">
      <c r="B67" s="225"/>
      <c r="C67" s="225"/>
      <c r="D67" s="643" t="s">
        <v>384</v>
      </c>
      <c r="E67" s="644"/>
      <c r="F67" s="644"/>
      <c r="G67" s="645"/>
      <c r="H67" s="644" t="s">
        <v>385</v>
      </c>
      <c r="I67" s="644"/>
      <c r="J67" s="644"/>
      <c r="K67" s="645"/>
      <c r="L67" s="644" t="s">
        <v>386</v>
      </c>
      <c r="M67" s="644"/>
      <c r="N67" s="644"/>
      <c r="O67" s="644"/>
      <c r="P67" s="644" t="s">
        <v>387</v>
      </c>
      <c r="Q67" s="644"/>
      <c r="R67" s="644"/>
      <c r="S67" s="645"/>
    </row>
    <row r="68" spans="2:19" ht="37.5" customHeight="1">
      <c r="B68" s="646" t="s">
        <v>440</v>
      </c>
      <c r="C68" s="646" t="s">
        <v>441</v>
      </c>
      <c r="D68" s="268" t="s">
        <v>442</v>
      </c>
      <c r="E68" s="250" t="s">
        <v>443</v>
      </c>
      <c r="F68" s="648" t="s">
        <v>444</v>
      </c>
      <c r="G68" s="650"/>
      <c r="H68" s="268" t="s">
        <v>442</v>
      </c>
      <c r="I68" s="250" t="s">
        <v>443</v>
      </c>
      <c r="J68" s="648" t="s">
        <v>444</v>
      </c>
      <c r="K68" s="650"/>
      <c r="L68" s="268" t="s">
        <v>442</v>
      </c>
      <c r="M68" s="250" t="s">
        <v>443</v>
      </c>
      <c r="N68" s="648" t="s">
        <v>444</v>
      </c>
      <c r="O68" s="650"/>
      <c r="P68" s="268" t="s">
        <v>442</v>
      </c>
      <c r="Q68" s="250" t="s">
        <v>443</v>
      </c>
      <c r="R68" s="648" t="s">
        <v>444</v>
      </c>
      <c r="S68" s="650"/>
    </row>
    <row r="69" spans="2:19" ht="44.25" customHeight="1">
      <c r="B69" s="689"/>
      <c r="C69" s="647"/>
      <c r="D69" s="269"/>
      <c r="E69" s="270"/>
      <c r="F69" s="690"/>
      <c r="G69" s="691"/>
      <c r="H69" s="271"/>
      <c r="I69" s="272"/>
      <c r="J69" s="692"/>
      <c r="K69" s="693"/>
      <c r="L69" s="271"/>
      <c r="M69" s="272"/>
      <c r="N69" s="692"/>
      <c r="O69" s="693"/>
      <c r="P69" s="271"/>
      <c r="Q69" s="272"/>
      <c r="R69" s="692"/>
      <c r="S69" s="693"/>
    </row>
    <row r="70" spans="2:19" ht="36.75" customHeight="1">
      <c r="B70" s="689"/>
      <c r="C70" s="646" t="s">
        <v>445</v>
      </c>
      <c r="D70" s="236" t="s">
        <v>382</v>
      </c>
      <c r="E70" s="235" t="s">
        <v>446</v>
      </c>
      <c r="F70" s="628" t="s">
        <v>447</v>
      </c>
      <c r="G70" s="694"/>
      <c r="H70" s="236" t="s">
        <v>382</v>
      </c>
      <c r="I70" s="235" t="s">
        <v>446</v>
      </c>
      <c r="J70" s="628" t="s">
        <v>447</v>
      </c>
      <c r="K70" s="694"/>
      <c r="L70" s="236" t="s">
        <v>382</v>
      </c>
      <c r="M70" s="235" t="s">
        <v>446</v>
      </c>
      <c r="N70" s="628" t="s">
        <v>447</v>
      </c>
      <c r="O70" s="694"/>
      <c r="P70" s="236" t="s">
        <v>382</v>
      </c>
      <c r="Q70" s="235" t="s">
        <v>446</v>
      </c>
      <c r="R70" s="628" t="s">
        <v>447</v>
      </c>
      <c r="S70" s="694"/>
    </row>
    <row r="71" spans="2:19" ht="30" customHeight="1">
      <c r="B71" s="689"/>
      <c r="C71" s="689"/>
      <c r="D71" s="239"/>
      <c r="E71" s="270"/>
      <c r="F71" s="659"/>
      <c r="G71" s="660"/>
      <c r="H71" s="241"/>
      <c r="I71" s="272"/>
      <c r="J71" s="686"/>
      <c r="K71" s="687"/>
      <c r="L71" s="241"/>
      <c r="M71" s="272"/>
      <c r="N71" s="686"/>
      <c r="O71" s="687"/>
      <c r="P71" s="241"/>
      <c r="Q71" s="272"/>
      <c r="R71" s="686"/>
      <c r="S71" s="687"/>
    </row>
    <row r="72" spans="2:19" ht="30" customHeight="1" outlineLevel="1">
      <c r="B72" s="689"/>
      <c r="C72" s="689"/>
      <c r="D72" s="239"/>
      <c r="E72" s="270"/>
      <c r="F72" s="659"/>
      <c r="G72" s="660"/>
      <c r="H72" s="241"/>
      <c r="I72" s="272"/>
      <c r="J72" s="686"/>
      <c r="K72" s="687"/>
      <c r="L72" s="241"/>
      <c r="M72" s="272"/>
      <c r="N72" s="686"/>
      <c r="O72" s="687"/>
      <c r="P72" s="241"/>
      <c r="Q72" s="272"/>
      <c r="R72" s="686"/>
      <c r="S72" s="687"/>
    </row>
    <row r="73" spans="2:19" ht="30" customHeight="1" outlineLevel="1">
      <c r="B73" s="689"/>
      <c r="C73" s="689"/>
      <c r="D73" s="239"/>
      <c r="E73" s="270"/>
      <c r="F73" s="659"/>
      <c r="G73" s="660"/>
      <c r="H73" s="241"/>
      <c r="I73" s="272"/>
      <c r="J73" s="686"/>
      <c r="K73" s="687"/>
      <c r="L73" s="241"/>
      <c r="M73" s="272"/>
      <c r="N73" s="686"/>
      <c r="O73" s="687"/>
      <c r="P73" s="241"/>
      <c r="Q73" s="272"/>
      <c r="R73" s="686"/>
      <c r="S73" s="687"/>
    </row>
    <row r="74" spans="2:19" ht="30" customHeight="1" outlineLevel="1">
      <c r="B74" s="689"/>
      <c r="C74" s="689"/>
      <c r="D74" s="239"/>
      <c r="E74" s="270"/>
      <c r="F74" s="659"/>
      <c r="G74" s="660"/>
      <c r="H74" s="241"/>
      <c r="I74" s="272"/>
      <c r="J74" s="686"/>
      <c r="K74" s="687"/>
      <c r="L74" s="241"/>
      <c r="M74" s="272"/>
      <c r="N74" s="686"/>
      <c r="O74" s="687"/>
      <c r="P74" s="241"/>
      <c r="Q74" s="272"/>
      <c r="R74" s="686"/>
      <c r="S74" s="687"/>
    </row>
    <row r="75" spans="2:19" ht="30" customHeight="1" outlineLevel="1">
      <c r="B75" s="689"/>
      <c r="C75" s="689"/>
      <c r="D75" s="239"/>
      <c r="E75" s="270"/>
      <c r="F75" s="659"/>
      <c r="G75" s="660"/>
      <c r="H75" s="241"/>
      <c r="I75" s="272"/>
      <c r="J75" s="686"/>
      <c r="K75" s="687"/>
      <c r="L75" s="241"/>
      <c r="M75" s="272"/>
      <c r="N75" s="686"/>
      <c r="O75" s="687"/>
      <c r="P75" s="241"/>
      <c r="Q75" s="272"/>
      <c r="R75" s="686"/>
      <c r="S75" s="687"/>
    </row>
    <row r="76" spans="2:19" ht="30" customHeight="1" outlineLevel="1">
      <c r="B76" s="647"/>
      <c r="C76" s="647"/>
      <c r="D76" s="239"/>
      <c r="E76" s="270"/>
      <c r="F76" s="659"/>
      <c r="G76" s="660"/>
      <c r="H76" s="241"/>
      <c r="I76" s="272"/>
      <c r="J76" s="686"/>
      <c r="K76" s="687"/>
      <c r="L76" s="241"/>
      <c r="M76" s="272"/>
      <c r="N76" s="686"/>
      <c r="O76" s="687"/>
      <c r="P76" s="241"/>
      <c r="Q76" s="272"/>
      <c r="R76" s="686"/>
      <c r="S76" s="687"/>
    </row>
    <row r="77" spans="2:19" ht="35.25" customHeight="1">
      <c r="B77" s="640" t="s">
        <v>448</v>
      </c>
      <c r="C77" s="688" t="s">
        <v>449</v>
      </c>
      <c r="D77" s="252" t="s">
        <v>450</v>
      </c>
      <c r="E77" s="628" t="s">
        <v>427</v>
      </c>
      <c r="F77" s="629"/>
      <c r="G77" s="237" t="s">
        <v>382</v>
      </c>
      <c r="H77" s="252" t="s">
        <v>450</v>
      </c>
      <c r="I77" s="628" t="s">
        <v>427</v>
      </c>
      <c r="J77" s="629"/>
      <c r="K77" s="237" t="s">
        <v>382</v>
      </c>
      <c r="L77" s="252" t="s">
        <v>450</v>
      </c>
      <c r="M77" s="628" t="s">
        <v>427</v>
      </c>
      <c r="N77" s="629"/>
      <c r="O77" s="237" t="s">
        <v>382</v>
      </c>
      <c r="P77" s="252" t="s">
        <v>450</v>
      </c>
      <c r="Q77" s="628" t="s">
        <v>427</v>
      </c>
      <c r="R77" s="629"/>
      <c r="S77" s="237" t="s">
        <v>382</v>
      </c>
    </row>
    <row r="78" spans="2:19" ht="35.25" customHeight="1">
      <c r="B78" s="641"/>
      <c r="C78" s="688"/>
      <c r="D78" s="273"/>
      <c r="E78" s="682"/>
      <c r="F78" s="683"/>
      <c r="G78" s="274"/>
      <c r="H78" s="275"/>
      <c r="I78" s="684"/>
      <c r="J78" s="685"/>
      <c r="K78" s="276"/>
      <c r="L78" s="275"/>
      <c r="M78" s="684"/>
      <c r="N78" s="685"/>
      <c r="O78" s="276"/>
      <c r="P78" s="275"/>
      <c r="Q78" s="684"/>
      <c r="R78" s="685"/>
      <c r="S78" s="276"/>
    </row>
    <row r="79" spans="2:19" ht="35.25" customHeight="1" outlineLevel="1">
      <c r="B79" s="641"/>
      <c r="C79" s="688"/>
      <c r="D79" s="273"/>
      <c r="E79" s="682"/>
      <c r="F79" s="683"/>
      <c r="G79" s="274"/>
      <c r="H79" s="275"/>
      <c r="I79" s="684"/>
      <c r="J79" s="685"/>
      <c r="K79" s="276"/>
      <c r="L79" s="275"/>
      <c r="M79" s="684"/>
      <c r="N79" s="685"/>
      <c r="O79" s="276"/>
      <c r="P79" s="275"/>
      <c r="Q79" s="684"/>
      <c r="R79" s="685"/>
      <c r="S79" s="276"/>
    </row>
    <row r="80" spans="2:19" ht="35.25" customHeight="1" outlineLevel="1">
      <c r="B80" s="641"/>
      <c r="C80" s="688"/>
      <c r="D80" s="273"/>
      <c r="E80" s="682"/>
      <c r="F80" s="683"/>
      <c r="G80" s="274"/>
      <c r="H80" s="275"/>
      <c r="I80" s="684"/>
      <c r="J80" s="685"/>
      <c r="K80" s="276"/>
      <c r="L80" s="275"/>
      <c r="M80" s="684"/>
      <c r="N80" s="685"/>
      <c r="O80" s="276"/>
      <c r="P80" s="275"/>
      <c r="Q80" s="684"/>
      <c r="R80" s="685"/>
      <c r="S80" s="276"/>
    </row>
    <row r="81" spans="2:19" ht="35.25" customHeight="1" outlineLevel="1">
      <c r="B81" s="641"/>
      <c r="C81" s="688"/>
      <c r="D81" s="273"/>
      <c r="E81" s="682"/>
      <c r="F81" s="683"/>
      <c r="G81" s="274"/>
      <c r="H81" s="275"/>
      <c r="I81" s="684"/>
      <c r="J81" s="685"/>
      <c r="K81" s="276"/>
      <c r="L81" s="275"/>
      <c r="M81" s="684"/>
      <c r="N81" s="685"/>
      <c r="O81" s="276"/>
      <c r="P81" s="275"/>
      <c r="Q81" s="684"/>
      <c r="R81" s="685"/>
      <c r="S81" s="276"/>
    </row>
    <row r="82" spans="2:19" ht="35.25" customHeight="1" outlineLevel="1">
      <c r="B82" s="641"/>
      <c r="C82" s="688"/>
      <c r="D82" s="273"/>
      <c r="E82" s="682"/>
      <c r="F82" s="683"/>
      <c r="G82" s="274"/>
      <c r="H82" s="275"/>
      <c r="I82" s="684"/>
      <c r="J82" s="685"/>
      <c r="K82" s="276"/>
      <c r="L82" s="275"/>
      <c r="M82" s="684"/>
      <c r="N82" s="685"/>
      <c r="O82" s="276"/>
      <c r="P82" s="275"/>
      <c r="Q82" s="684"/>
      <c r="R82" s="685"/>
      <c r="S82" s="276"/>
    </row>
    <row r="83" spans="2:19" ht="33" customHeight="1" outlineLevel="1">
      <c r="B83" s="642"/>
      <c r="C83" s="688"/>
      <c r="D83" s="273"/>
      <c r="E83" s="682"/>
      <c r="F83" s="683"/>
      <c r="G83" s="274"/>
      <c r="H83" s="275"/>
      <c r="I83" s="684"/>
      <c r="J83" s="685"/>
      <c r="K83" s="276"/>
      <c r="L83" s="275"/>
      <c r="M83" s="684"/>
      <c r="N83" s="685"/>
      <c r="O83" s="276"/>
      <c r="P83" s="275"/>
      <c r="Q83" s="684"/>
      <c r="R83" s="685"/>
      <c r="S83" s="276"/>
    </row>
    <row r="84" spans="2:19" ht="31.5" customHeight="1" thickBot="1">
      <c r="B84" s="225"/>
      <c r="C84" s="277"/>
      <c r="D84" s="249"/>
    </row>
    <row r="85" spans="2:19" ht="30.75" customHeight="1" thickBot="1">
      <c r="B85" s="225"/>
      <c r="C85" s="225"/>
      <c r="D85" s="643" t="s">
        <v>384</v>
      </c>
      <c r="E85" s="644"/>
      <c r="F85" s="644"/>
      <c r="G85" s="645"/>
      <c r="H85" s="667" t="s">
        <v>385</v>
      </c>
      <c r="I85" s="668"/>
      <c r="J85" s="668"/>
      <c r="K85" s="669"/>
      <c r="L85" s="644" t="s">
        <v>386</v>
      </c>
      <c r="M85" s="644"/>
      <c r="N85" s="644"/>
      <c r="O85" s="644"/>
      <c r="P85" s="644" t="s">
        <v>387</v>
      </c>
      <c r="Q85" s="644"/>
      <c r="R85" s="644"/>
      <c r="S85" s="645"/>
    </row>
    <row r="86" spans="2:19" ht="30.75" customHeight="1">
      <c r="B86" s="646" t="s">
        <v>451</v>
      </c>
      <c r="C86" s="646" t="s">
        <v>452</v>
      </c>
      <c r="D86" s="648" t="s">
        <v>453</v>
      </c>
      <c r="E86" s="677"/>
      <c r="F86" s="250" t="s">
        <v>382</v>
      </c>
      <c r="G86" s="278" t="s">
        <v>427</v>
      </c>
      <c r="H86" s="678" t="s">
        <v>453</v>
      </c>
      <c r="I86" s="677"/>
      <c r="J86" s="250" t="s">
        <v>382</v>
      </c>
      <c r="K86" s="278" t="s">
        <v>427</v>
      </c>
      <c r="L86" s="678" t="s">
        <v>453</v>
      </c>
      <c r="M86" s="677"/>
      <c r="N86" s="250" t="s">
        <v>382</v>
      </c>
      <c r="O86" s="278" t="s">
        <v>427</v>
      </c>
      <c r="P86" s="678" t="s">
        <v>453</v>
      </c>
      <c r="Q86" s="677"/>
      <c r="R86" s="250" t="s">
        <v>382</v>
      </c>
      <c r="S86" s="278" t="s">
        <v>427</v>
      </c>
    </row>
    <row r="87" spans="2:19" ht="29.25" customHeight="1">
      <c r="B87" s="647"/>
      <c r="C87" s="647"/>
      <c r="D87" s="659" t="s">
        <v>402</v>
      </c>
      <c r="E87" s="679"/>
      <c r="F87" s="269" t="s">
        <v>383</v>
      </c>
      <c r="G87" s="279" t="s">
        <v>454</v>
      </c>
      <c r="H87" s="680" t="s">
        <v>403</v>
      </c>
      <c r="I87" s="681"/>
      <c r="J87" s="271" t="s">
        <v>383</v>
      </c>
      <c r="K87" s="280" t="s">
        <v>454</v>
      </c>
      <c r="L87" s="281" t="s">
        <v>604</v>
      </c>
      <c r="M87" s="282"/>
      <c r="N87" s="271" t="s">
        <v>383</v>
      </c>
      <c r="O87" s="280" t="s">
        <v>454</v>
      </c>
      <c r="P87" s="281"/>
      <c r="Q87" s="282"/>
      <c r="R87" s="271"/>
      <c r="S87" s="280"/>
    </row>
    <row r="88" spans="2:19" ht="45" customHeight="1">
      <c r="B88" s="676" t="s">
        <v>455</v>
      </c>
      <c r="C88" s="640" t="s">
        <v>456</v>
      </c>
      <c r="D88" s="236" t="s">
        <v>457</v>
      </c>
      <c r="E88" s="236" t="s">
        <v>458</v>
      </c>
      <c r="F88" s="252" t="s">
        <v>459</v>
      </c>
      <c r="G88" s="237" t="s">
        <v>460</v>
      </c>
      <c r="H88" s="236" t="s">
        <v>457</v>
      </c>
      <c r="I88" s="236" t="s">
        <v>458</v>
      </c>
      <c r="J88" s="252" t="s">
        <v>459</v>
      </c>
      <c r="K88" s="237" t="s">
        <v>460</v>
      </c>
      <c r="L88" s="236" t="s">
        <v>457</v>
      </c>
      <c r="M88" s="236" t="s">
        <v>458</v>
      </c>
      <c r="N88" s="252" t="s">
        <v>459</v>
      </c>
      <c r="O88" s="237" t="s">
        <v>460</v>
      </c>
      <c r="P88" s="236" t="s">
        <v>457</v>
      </c>
      <c r="Q88" s="236" t="s">
        <v>458</v>
      </c>
      <c r="R88" s="252" t="s">
        <v>459</v>
      </c>
      <c r="S88" s="237" t="s">
        <v>460</v>
      </c>
    </row>
    <row r="89" spans="2:19" ht="29.25" customHeight="1">
      <c r="B89" s="676"/>
      <c r="C89" s="641"/>
      <c r="D89" s="670"/>
      <c r="E89" s="672"/>
      <c r="F89" s="670"/>
      <c r="G89" s="674"/>
      <c r="H89" s="663"/>
      <c r="I89" s="663"/>
      <c r="J89" s="663"/>
      <c r="K89" s="665"/>
      <c r="L89" s="663"/>
      <c r="M89" s="663"/>
      <c r="N89" s="663"/>
      <c r="O89" s="665"/>
      <c r="P89" s="663"/>
      <c r="Q89" s="663"/>
      <c r="R89" s="663"/>
      <c r="S89" s="665"/>
    </row>
    <row r="90" spans="2:19" ht="29.25" customHeight="1">
      <c r="B90" s="676"/>
      <c r="C90" s="641"/>
      <c r="D90" s="671"/>
      <c r="E90" s="673"/>
      <c r="F90" s="671"/>
      <c r="G90" s="675"/>
      <c r="H90" s="664"/>
      <c r="I90" s="664"/>
      <c r="J90" s="664"/>
      <c r="K90" s="666"/>
      <c r="L90" s="664"/>
      <c r="M90" s="664"/>
      <c r="N90" s="664"/>
      <c r="O90" s="666"/>
      <c r="P90" s="664"/>
      <c r="Q90" s="664"/>
      <c r="R90" s="664"/>
      <c r="S90" s="666"/>
    </row>
    <row r="91" spans="2:19" ht="24" outlineLevel="1">
      <c r="B91" s="676"/>
      <c r="C91" s="641"/>
      <c r="D91" s="236" t="s">
        <v>457</v>
      </c>
      <c r="E91" s="236" t="s">
        <v>458</v>
      </c>
      <c r="F91" s="252" t="s">
        <v>459</v>
      </c>
      <c r="G91" s="237" t="s">
        <v>460</v>
      </c>
      <c r="H91" s="236" t="s">
        <v>457</v>
      </c>
      <c r="I91" s="236" t="s">
        <v>458</v>
      </c>
      <c r="J91" s="252" t="s">
        <v>459</v>
      </c>
      <c r="K91" s="237" t="s">
        <v>460</v>
      </c>
      <c r="L91" s="236" t="s">
        <v>457</v>
      </c>
      <c r="M91" s="236" t="s">
        <v>458</v>
      </c>
      <c r="N91" s="252" t="s">
        <v>459</v>
      </c>
      <c r="O91" s="237" t="s">
        <v>460</v>
      </c>
      <c r="P91" s="236" t="s">
        <v>457</v>
      </c>
      <c r="Q91" s="236" t="s">
        <v>458</v>
      </c>
      <c r="R91" s="252" t="s">
        <v>459</v>
      </c>
      <c r="S91" s="237" t="s">
        <v>460</v>
      </c>
    </row>
    <row r="92" spans="2:19" ht="29.25" customHeight="1" outlineLevel="1">
      <c r="B92" s="676"/>
      <c r="C92" s="641"/>
      <c r="D92" s="670"/>
      <c r="E92" s="672"/>
      <c r="F92" s="670"/>
      <c r="G92" s="674"/>
      <c r="H92" s="663"/>
      <c r="I92" s="663"/>
      <c r="J92" s="663"/>
      <c r="K92" s="665"/>
      <c r="L92" s="663"/>
      <c r="M92" s="663"/>
      <c r="N92" s="663"/>
      <c r="O92" s="665"/>
      <c r="P92" s="663"/>
      <c r="Q92" s="663"/>
      <c r="R92" s="663"/>
      <c r="S92" s="665"/>
    </row>
    <row r="93" spans="2:19" ht="29.25" customHeight="1" outlineLevel="1">
      <c r="B93" s="676"/>
      <c r="C93" s="641"/>
      <c r="D93" s="671"/>
      <c r="E93" s="673"/>
      <c r="F93" s="671"/>
      <c r="G93" s="675"/>
      <c r="H93" s="664"/>
      <c r="I93" s="664"/>
      <c r="J93" s="664"/>
      <c r="K93" s="666"/>
      <c r="L93" s="664"/>
      <c r="M93" s="664"/>
      <c r="N93" s="664"/>
      <c r="O93" s="666"/>
      <c r="P93" s="664"/>
      <c r="Q93" s="664"/>
      <c r="R93" s="664"/>
      <c r="S93" s="666"/>
    </row>
    <row r="94" spans="2:19" ht="24" outlineLevel="1">
      <c r="B94" s="676"/>
      <c r="C94" s="641"/>
      <c r="D94" s="236" t="s">
        <v>457</v>
      </c>
      <c r="E94" s="236" t="s">
        <v>458</v>
      </c>
      <c r="F94" s="252" t="s">
        <v>459</v>
      </c>
      <c r="G94" s="237" t="s">
        <v>460</v>
      </c>
      <c r="H94" s="236" t="s">
        <v>457</v>
      </c>
      <c r="I94" s="236" t="s">
        <v>458</v>
      </c>
      <c r="J94" s="252" t="s">
        <v>459</v>
      </c>
      <c r="K94" s="237" t="s">
        <v>460</v>
      </c>
      <c r="L94" s="236" t="s">
        <v>457</v>
      </c>
      <c r="M94" s="236" t="s">
        <v>458</v>
      </c>
      <c r="N94" s="252" t="s">
        <v>459</v>
      </c>
      <c r="O94" s="237" t="s">
        <v>460</v>
      </c>
      <c r="P94" s="236" t="s">
        <v>457</v>
      </c>
      <c r="Q94" s="236" t="s">
        <v>458</v>
      </c>
      <c r="R94" s="252" t="s">
        <v>459</v>
      </c>
      <c r="S94" s="237" t="s">
        <v>460</v>
      </c>
    </row>
    <row r="95" spans="2:19" ht="29.25" customHeight="1" outlineLevel="1">
      <c r="B95" s="676"/>
      <c r="C95" s="641"/>
      <c r="D95" s="670"/>
      <c r="E95" s="672"/>
      <c r="F95" s="670"/>
      <c r="G95" s="674"/>
      <c r="H95" s="663"/>
      <c r="I95" s="663"/>
      <c r="J95" s="663"/>
      <c r="K95" s="665"/>
      <c r="L95" s="663"/>
      <c r="M95" s="663"/>
      <c r="N95" s="663"/>
      <c r="O95" s="665"/>
      <c r="P95" s="663"/>
      <c r="Q95" s="663"/>
      <c r="R95" s="663"/>
      <c r="S95" s="665"/>
    </row>
    <row r="96" spans="2:19" ht="29.25" customHeight="1" outlineLevel="1">
      <c r="B96" s="676"/>
      <c r="C96" s="641"/>
      <c r="D96" s="671"/>
      <c r="E96" s="673"/>
      <c r="F96" s="671"/>
      <c r="G96" s="675"/>
      <c r="H96" s="664"/>
      <c r="I96" s="664"/>
      <c r="J96" s="664"/>
      <c r="K96" s="666"/>
      <c r="L96" s="664"/>
      <c r="M96" s="664"/>
      <c r="N96" s="664"/>
      <c r="O96" s="666"/>
      <c r="P96" s="664"/>
      <c r="Q96" s="664"/>
      <c r="R96" s="664"/>
      <c r="S96" s="666"/>
    </row>
    <row r="97" spans="2:19" ht="24" outlineLevel="1">
      <c r="B97" s="676"/>
      <c r="C97" s="641"/>
      <c r="D97" s="236" t="s">
        <v>457</v>
      </c>
      <c r="E97" s="236" t="s">
        <v>458</v>
      </c>
      <c r="F97" s="252" t="s">
        <v>459</v>
      </c>
      <c r="G97" s="237" t="s">
        <v>460</v>
      </c>
      <c r="H97" s="236" t="s">
        <v>457</v>
      </c>
      <c r="I97" s="236" t="s">
        <v>458</v>
      </c>
      <c r="J97" s="252" t="s">
        <v>459</v>
      </c>
      <c r="K97" s="237" t="s">
        <v>460</v>
      </c>
      <c r="L97" s="236" t="s">
        <v>457</v>
      </c>
      <c r="M97" s="236" t="s">
        <v>458</v>
      </c>
      <c r="N97" s="252" t="s">
        <v>459</v>
      </c>
      <c r="O97" s="237" t="s">
        <v>460</v>
      </c>
      <c r="P97" s="236" t="s">
        <v>457</v>
      </c>
      <c r="Q97" s="236" t="s">
        <v>458</v>
      </c>
      <c r="R97" s="252" t="s">
        <v>459</v>
      </c>
      <c r="S97" s="237" t="s">
        <v>460</v>
      </c>
    </row>
    <row r="98" spans="2:19" ht="29.25" customHeight="1" outlineLevel="1">
      <c r="B98" s="676"/>
      <c r="C98" s="641"/>
      <c r="D98" s="670"/>
      <c r="E98" s="672"/>
      <c r="F98" s="670"/>
      <c r="G98" s="674"/>
      <c r="H98" s="663"/>
      <c r="I98" s="663"/>
      <c r="J98" s="663"/>
      <c r="K98" s="665"/>
      <c r="L98" s="663"/>
      <c r="M98" s="663"/>
      <c r="N98" s="663"/>
      <c r="O98" s="665"/>
      <c r="P98" s="663"/>
      <c r="Q98" s="663"/>
      <c r="R98" s="663"/>
      <c r="S98" s="665"/>
    </row>
    <row r="99" spans="2:19" ht="29.25" customHeight="1" outlineLevel="1">
      <c r="B99" s="676"/>
      <c r="C99" s="642"/>
      <c r="D99" s="671"/>
      <c r="E99" s="673"/>
      <c r="F99" s="671"/>
      <c r="G99" s="675"/>
      <c r="H99" s="664"/>
      <c r="I99" s="664"/>
      <c r="J99" s="664"/>
      <c r="K99" s="666"/>
      <c r="L99" s="664"/>
      <c r="M99" s="664"/>
      <c r="N99" s="664"/>
      <c r="O99" s="666"/>
      <c r="P99" s="664"/>
      <c r="Q99" s="664"/>
      <c r="R99" s="664"/>
      <c r="S99" s="666"/>
    </row>
    <row r="100" spans="2:19" ht="15" thickBot="1">
      <c r="B100" s="225"/>
      <c r="C100" s="225"/>
    </row>
    <row r="101" spans="2:19" ht="15" thickBot="1">
      <c r="B101" s="225"/>
      <c r="C101" s="225"/>
      <c r="D101" s="643" t="s">
        <v>384</v>
      </c>
      <c r="E101" s="644"/>
      <c r="F101" s="644"/>
      <c r="G101" s="645"/>
      <c r="H101" s="667" t="s">
        <v>461</v>
      </c>
      <c r="I101" s="668"/>
      <c r="J101" s="668"/>
      <c r="K101" s="669"/>
      <c r="L101" s="667" t="s">
        <v>386</v>
      </c>
      <c r="M101" s="668"/>
      <c r="N101" s="668"/>
      <c r="O101" s="669"/>
      <c r="P101" s="667" t="s">
        <v>387</v>
      </c>
      <c r="Q101" s="668"/>
      <c r="R101" s="668"/>
      <c r="S101" s="669"/>
    </row>
    <row r="102" spans="2:19" ht="33.75" customHeight="1">
      <c r="B102" s="651" t="s">
        <v>462</v>
      </c>
      <c r="C102" s="646" t="s">
        <v>463</v>
      </c>
      <c r="D102" s="283" t="s">
        <v>464</v>
      </c>
      <c r="E102" s="284" t="s">
        <v>465</v>
      </c>
      <c r="F102" s="648" t="s">
        <v>466</v>
      </c>
      <c r="G102" s="650"/>
      <c r="H102" s="283" t="s">
        <v>464</v>
      </c>
      <c r="I102" s="284" t="s">
        <v>465</v>
      </c>
      <c r="J102" s="648" t="s">
        <v>466</v>
      </c>
      <c r="K102" s="650"/>
      <c r="L102" s="283" t="s">
        <v>464</v>
      </c>
      <c r="M102" s="284" t="s">
        <v>465</v>
      </c>
      <c r="N102" s="648" t="s">
        <v>466</v>
      </c>
      <c r="O102" s="650"/>
      <c r="P102" s="283" t="s">
        <v>464</v>
      </c>
      <c r="Q102" s="284" t="s">
        <v>465</v>
      </c>
      <c r="R102" s="648" t="s">
        <v>466</v>
      </c>
      <c r="S102" s="650"/>
    </row>
    <row r="103" spans="2:19" ht="30" customHeight="1">
      <c r="B103" s="652"/>
      <c r="C103" s="647"/>
      <c r="D103" s="285"/>
      <c r="E103" s="286"/>
      <c r="F103" s="659"/>
      <c r="G103" s="660"/>
      <c r="H103" s="287"/>
      <c r="I103" s="288"/>
      <c r="J103" s="661"/>
      <c r="K103" s="662"/>
      <c r="L103" s="287"/>
      <c r="M103" s="288"/>
      <c r="N103" s="661"/>
      <c r="O103" s="662"/>
      <c r="P103" s="287"/>
      <c r="Q103" s="288"/>
      <c r="R103" s="661"/>
      <c r="S103" s="662"/>
    </row>
    <row r="104" spans="2:19" ht="32.25" customHeight="1">
      <c r="B104" s="652"/>
      <c r="C104" s="651" t="s">
        <v>467</v>
      </c>
      <c r="D104" s="289" t="s">
        <v>464</v>
      </c>
      <c r="E104" s="236" t="s">
        <v>465</v>
      </c>
      <c r="F104" s="236" t="s">
        <v>468</v>
      </c>
      <c r="G104" s="259" t="s">
        <v>469</v>
      </c>
      <c r="H104" s="289" t="s">
        <v>464</v>
      </c>
      <c r="I104" s="236" t="s">
        <v>465</v>
      </c>
      <c r="J104" s="236" t="s">
        <v>468</v>
      </c>
      <c r="K104" s="259" t="s">
        <v>469</v>
      </c>
      <c r="L104" s="289" t="s">
        <v>464</v>
      </c>
      <c r="M104" s="236" t="s">
        <v>465</v>
      </c>
      <c r="N104" s="236" t="s">
        <v>468</v>
      </c>
      <c r="O104" s="259" t="s">
        <v>469</v>
      </c>
      <c r="P104" s="289" t="s">
        <v>464</v>
      </c>
      <c r="Q104" s="236" t="s">
        <v>465</v>
      </c>
      <c r="R104" s="236" t="s">
        <v>468</v>
      </c>
      <c r="S104" s="259" t="s">
        <v>469</v>
      </c>
    </row>
    <row r="105" spans="2:19" ht="27.75" customHeight="1">
      <c r="B105" s="652"/>
      <c r="C105" s="652"/>
      <c r="D105" s="285"/>
      <c r="E105" s="254"/>
      <c r="F105" s="270"/>
      <c r="G105" s="279"/>
      <c r="H105" s="287"/>
      <c r="I105" s="256"/>
      <c r="J105" s="272"/>
      <c r="K105" s="280"/>
      <c r="L105" s="287"/>
      <c r="M105" s="256"/>
      <c r="N105" s="272"/>
      <c r="O105" s="280"/>
      <c r="P105" s="287"/>
      <c r="Q105" s="256"/>
      <c r="R105" s="272"/>
      <c r="S105" s="280"/>
    </row>
    <row r="106" spans="2:19" ht="27.75" customHeight="1" outlineLevel="1">
      <c r="B106" s="652"/>
      <c r="C106" s="652"/>
      <c r="D106" s="289" t="s">
        <v>464</v>
      </c>
      <c r="E106" s="236" t="s">
        <v>465</v>
      </c>
      <c r="F106" s="236" t="s">
        <v>468</v>
      </c>
      <c r="G106" s="259" t="s">
        <v>469</v>
      </c>
      <c r="H106" s="289" t="s">
        <v>464</v>
      </c>
      <c r="I106" s="236" t="s">
        <v>465</v>
      </c>
      <c r="J106" s="236" t="s">
        <v>468</v>
      </c>
      <c r="K106" s="259" t="s">
        <v>469</v>
      </c>
      <c r="L106" s="289" t="s">
        <v>464</v>
      </c>
      <c r="M106" s="236" t="s">
        <v>465</v>
      </c>
      <c r="N106" s="236" t="s">
        <v>468</v>
      </c>
      <c r="O106" s="259" t="s">
        <v>469</v>
      </c>
      <c r="P106" s="289" t="s">
        <v>464</v>
      </c>
      <c r="Q106" s="236" t="s">
        <v>465</v>
      </c>
      <c r="R106" s="236" t="s">
        <v>468</v>
      </c>
      <c r="S106" s="259" t="s">
        <v>469</v>
      </c>
    </row>
    <row r="107" spans="2:19" ht="27.75" customHeight="1" outlineLevel="1">
      <c r="B107" s="652"/>
      <c r="C107" s="652"/>
      <c r="D107" s="285"/>
      <c r="E107" s="254"/>
      <c r="F107" s="270"/>
      <c r="G107" s="279"/>
      <c r="H107" s="287"/>
      <c r="I107" s="256"/>
      <c r="J107" s="272"/>
      <c r="K107" s="280"/>
      <c r="L107" s="287"/>
      <c r="M107" s="256"/>
      <c r="N107" s="272"/>
      <c r="O107" s="280"/>
      <c r="P107" s="287"/>
      <c r="Q107" s="256"/>
      <c r="R107" s="272"/>
      <c r="S107" s="280"/>
    </row>
    <row r="108" spans="2:19" ht="27.75" customHeight="1" outlineLevel="1">
      <c r="B108" s="652"/>
      <c r="C108" s="652"/>
      <c r="D108" s="289" t="s">
        <v>464</v>
      </c>
      <c r="E108" s="236" t="s">
        <v>465</v>
      </c>
      <c r="F108" s="236" t="s">
        <v>468</v>
      </c>
      <c r="G108" s="259" t="s">
        <v>469</v>
      </c>
      <c r="H108" s="289" t="s">
        <v>464</v>
      </c>
      <c r="I108" s="236" t="s">
        <v>465</v>
      </c>
      <c r="J108" s="236" t="s">
        <v>468</v>
      </c>
      <c r="K108" s="259" t="s">
        <v>469</v>
      </c>
      <c r="L108" s="289" t="s">
        <v>464</v>
      </c>
      <c r="M108" s="236" t="s">
        <v>465</v>
      </c>
      <c r="N108" s="236" t="s">
        <v>468</v>
      </c>
      <c r="O108" s="259" t="s">
        <v>469</v>
      </c>
      <c r="P108" s="289" t="s">
        <v>464</v>
      </c>
      <c r="Q108" s="236" t="s">
        <v>465</v>
      </c>
      <c r="R108" s="236" t="s">
        <v>468</v>
      </c>
      <c r="S108" s="259" t="s">
        <v>469</v>
      </c>
    </row>
    <row r="109" spans="2:19" ht="27.75" customHeight="1" outlineLevel="1">
      <c r="B109" s="652"/>
      <c r="C109" s="652"/>
      <c r="D109" s="285"/>
      <c r="E109" s="254"/>
      <c r="F109" s="270"/>
      <c r="G109" s="279"/>
      <c r="H109" s="287"/>
      <c r="I109" s="256"/>
      <c r="J109" s="272"/>
      <c r="K109" s="280"/>
      <c r="L109" s="287"/>
      <c r="M109" s="256"/>
      <c r="N109" s="272"/>
      <c r="O109" s="280"/>
      <c r="P109" s="287"/>
      <c r="Q109" s="256"/>
      <c r="R109" s="272"/>
      <c r="S109" s="280"/>
    </row>
    <row r="110" spans="2:19" ht="27.75" customHeight="1" outlineLevel="1">
      <c r="B110" s="652"/>
      <c r="C110" s="652"/>
      <c r="D110" s="289" t="s">
        <v>464</v>
      </c>
      <c r="E110" s="236" t="s">
        <v>465</v>
      </c>
      <c r="F110" s="236" t="s">
        <v>468</v>
      </c>
      <c r="G110" s="259" t="s">
        <v>469</v>
      </c>
      <c r="H110" s="289" t="s">
        <v>464</v>
      </c>
      <c r="I110" s="236" t="s">
        <v>465</v>
      </c>
      <c r="J110" s="236" t="s">
        <v>468</v>
      </c>
      <c r="K110" s="259" t="s">
        <v>469</v>
      </c>
      <c r="L110" s="289" t="s">
        <v>464</v>
      </c>
      <c r="M110" s="236" t="s">
        <v>465</v>
      </c>
      <c r="N110" s="236" t="s">
        <v>468</v>
      </c>
      <c r="O110" s="259" t="s">
        <v>469</v>
      </c>
      <c r="P110" s="289" t="s">
        <v>464</v>
      </c>
      <c r="Q110" s="236" t="s">
        <v>465</v>
      </c>
      <c r="R110" s="236" t="s">
        <v>468</v>
      </c>
      <c r="S110" s="259" t="s">
        <v>469</v>
      </c>
    </row>
    <row r="111" spans="2:19" ht="27.75" customHeight="1" outlineLevel="1">
      <c r="B111" s="653"/>
      <c r="C111" s="653"/>
      <c r="D111" s="285"/>
      <c r="E111" s="254"/>
      <c r="F111" s="270"/>
      <c r="G111" s="279"/>
      <c r="H111" s="287"/>
      <c r="I111" s="256"/>
      <c r="J111" s="272"/>
      <c r="K111" s="280"/>
      <c r="L111" s="287"/>
      <c r="M111" s="256"/>
      <c r="N111" s="272"/>
      <c r="O111" s="280"/>
      <c r="P111" s="287"/>
      <c r="Q111" s="256"/>
      <c r="R111" s="272"/>
      <c r="S111" s="280"/>
    </row>
    <row r="112" spans="2:19" ht="26.25" customHeight="1">
      <c r="B112" s="654" t="s">
        <v>470</v>
      </c>
      <c r="C112" s="657" t="s">
        <v>471</v>
      </c>
      <c r="D112" s="290" t="s">
        <v>472</v>
      </c>
      <c r="E112" s="290" t="s">
        <v>473</v>
      </c>
      <c r="F112" s="290" t="s">
        <v>382</v>
      </c>
      <c r="G112" s="291" t="s">
        <v>474</v>
      </c>
      <c r="H112" s="292" t="s">
        <v>472</v>
      </c>
      <c r="I112" s="290" t="s">
        <v>473</v>
      </c>
      <c r="J112" s="290" t="s">
        <v>382</v>
      </c>
      <c r="K112" s="291" t="s">
        <v>474</v>
      </c>
      <c r="L112" s="290" t="s">
        <v>472</v>
      </c>
      <c r="M112" s="290" t="s">
        <v>473</v>
      </c>
      <c r="N112" s="290" t="s">
        <v>382</v>
      </c>
      <c r="O112" s="291" t="s">
        <v>474</v>
      </c>
      <c r="P112" s="290" t="s">
        <v>472</v>
      </c>
      <c r="Q112" s="290" t="s">
        <v>473</v>
      </c>
      <c r="R112" s="290" t="s">
        <v>382</v>
      </c>
      <c r="S112" s="291" t="s">
        <v>474</v>
      </c>
    </row>
    <row r="113" spans="2:19" ht="32.25" customHeight="1">
      <c r="B113" s="655"/>
      <c r="C113" s="658"/>
      <c r="D113" s="253"/>
      <c r="E113" s="253"/>
      <c r="F113" s="253"/>
      <c r="G113" s="253"/>
      <c r="H113" s="275"/>
      <c r="I113" s="255"/>
      <c r="J113" s="255"/>
      <c r="K113" s="276"/>
      <c r="L113" s="255"/>
      <c r="M113" s="255"/>
      <c r="N113" s="255"/>
      <c r="O113" s="276"/>
      <c r="P113" s="255"/>
      <c r="Q113" s="255"/>
      <c r="R113" s="255"/>
      <c r="S113" s="276"/>
    </row>
    <row r="114" spans="2:19" ht="32.25" customHeight="1">
      <c r="B114" s="655"/>
      <c r="C114" s="654" t="s">
        <v>475</v>
      </c>
      <c r="D114" s="236" t="s">
        <v>476</v>
      </c>
      <c r="E114" s="628" t="s">
        <v>477</v>
      </c>
      <c r="F114" s="629"/>
      <c r="G114" s="237" t="s">
        <v>478</v>
      </c>
      <c r="H114" s="236" t="s">
        <v>476</v>
      </c>
      <c r="I114" s="628" t="s">
        <v>477</v>
      </c>
      <c r="J114" s="629"/>
      <c r="K114" s="237" t="s">
        <v>478</v>
      </c>
      <c r="L114" s="236" t="s">
        <v>476</v>
      </c>
      <c r="M114" s="628" t="s">
        <v>477</v>
      </c>
      <c r="N114" s="629"/>
      <c r="O114" s="237" t="s">
        <v>478</v>
      </c>
      <c r="P114" s="236" t="s">
        <v>476</v>
      </c>
      <c r="Q114" s="236" t="s">
        <v>477</v>
      </c>
      <c r="R114" s="628" t="s">
        <v>477</v>
      </c>
      <c r="S114" s="629"/>
    </row>
    <row r="115" spans="2:19" ht="23.25" customHeight="1">
      <c r="B115" s="655"/>
      <c r="C115" s="655"/>
      <c r="D115" s="293"/>
      <c r="E115" s="630"/>
      <c r="F115" s="631"/>
      <c r="G115" s="240"/>
      <c r="H115" s="294"/>
      <c r="I115" s="632"/>
      <c r="J115" s="633"/>
      <c r="K115" s="265"/>
      <c r="L115" s="294"/>
      <c r="M115" s="632"/>
      <c r="N115" s="633"/>
      <c r="O115" s="243"/>
      <c r="P115" s="294"/>
      <c r="Q115" s="241"/>
      <c r="R115" s="632"/>
      <c r="S115" s="633"/>
    </row>
    <row r="116" spans="2:19" ht="23.25" customHeight="1" outlineLevel="1">
      <c r="B116" s="655"/>
      <c r="C116" s="655"/>
      <c r="D116" s="236" t="s">
        <v>476</v>
      </c>
      <c r="E116" s="628" t="s">
        <v>477</v>
      </c>
      <c r="F116" s="629"/>
      <c r="G116" s="237" t="s">
        <v>478</v>
      </c>
      <c r="H116" s="236" t="s">
        <v>476</v>
      </c>
      <c r="I116" s="628" t="s">
        <v>477</v>
      </c>
      <c r="J116" s="629"/>
      <c r="K116" s="237" t="s">
        <v>478</v>
      </c>
      <c r="L116" s="236" t="s">
        <v>476</v>
      </c>
      <c r="M116" s="628" t="s">
        <v>477</v>
      </c>
      <c r="N116" s="629"/>
      <c r="O116" s="237" t="s">
        <v>478</v>
      </c>
      <c r="P116" s="236" t="s">
        <v>476</v>
      </c>
      <c r="Q116" s="236" t="s">
        <v>477</v>
      </c>
      <c r="R116" s="628" t="s">
        <v>477</v>
      </c>
      <c r="S116" s="629"/>
    </row>
    <row r="117" spans="2:19" ht="23.25" customHeight="1" outlineLevel="1">
      <c r="B117" s="655"/>
      <c r="C117" s="655"/>
      <c r="D117" s="293"/>
      <c r="E117" s="630"/>
      <c r="F117" s="631"/>
      <c r="G117" s="240"/>
      <c r="H117" s="294"/>
      <c r="I117" s="632"/>
      <c r="J117" s="633"/>
      <c r="K117" s="243"/>
      <c r="L117" s="294"/>
      <c r="M117" s="632"/>
      <c r="N117" s="633"/>
      <c r="O117" s="243"/>
      <c r="P117" s="294"/>
      <c r="Q117" s="241"/>
      <c r="R117" s="632"/>
      <c r="S117" s="633"/>
    </row>
    <row r="118" spans="2:19" ht="23.25" customHeight="1" outlineLevel="1">
      <c r="B118" s="655"/>
      <c r="C118" s="655"/>
      <c r="D118" s="236" t="s">
        <v>476</v>
      </c>
      <c r="E118" s="628" t="s">
        <v>477</v>
      </c>
      <c r="F118" s="629"/>
      <c r="G118" s="237" t="s">
        <v>478</v>
      </c>
      <c r="H118" s="236" t="s">
        <v>476</v>
      </c>
      <c r="I118" s="628" t="s">
        <v>477</v>
      </c>
      <c r="J118" s="629"/>
      <c r="K118" s="237" t="s">
        <v>478</v>
      </c>
      <c r="L118" s="236" t="s">
        <v>476</v>
      </c>
      <c r="M118" s="628" t="s">
        <v>477</v>
      </c>
      <c r="N118" s="629"/>
      <c r="O118" s="237" t="s">
        <v>478</v>
      </c>
      <c r="P118" s="236" t="s">
        <v>476</v>
      </c>
      <c r="Q118" s="236" t="s">
        <v>477</v>
      </c>
      <c r="R118" s="628" t="s">
        <v>477</v>
      </c>
      <c r="S118" s="629"/>
    </row>
    <row r="119" spans="2:19" ht="23.25" customHeight="1" outlineLevel="1">
      <c r="B119" s="655"/>
      <c r="C119" s="655"/>
      <c r="D119" s="293"/>
      <c r="E119" s="630"/>
      <c r="F119" s="631"/>
      <c r="G119" s="240"/>
      <c r="H119" s="294"/>
      <c r="I119" s="632"/>
      <c r="J119" s="633"/>
      <c r="K119" s="243"/>
      <c r="L119" s="294"/>
      <c r="M119" s="632"/>
      <c r="N119" s="633"/>
      <c r="O119" s="243"/>
      <c r="P119" s="294"/>
      <c r="Q119" s="241"/>
      <c r="R119" s="632"/>
      <c r="S119" s="633"/>
    </row>
    <row r="120" spans="2:19" ht="23.25" customHeight="1" outlineLevel="1">
      <c r="B120" s="655"/>
      <c r="C120" s="655"/>
      <c r="D120" s="236" t="s">
        <v>476</v>
      </c>
      <c r="E120" s="628" t="s">
        <v>477</v>
      </c>
      <c r="F120" s="629"/>
      <c r="G120" s="237" t="s">
        <v>478</v>
      </c>
      <c r="H120" s="236" t="s">
        <v>476</v>
      </c>
      <c r="I120" s="628" t="s">
        <v>477</v>
      </c>
      <c r="J120" s="629"/>
      <c r="K120" s="237" t="s">
        <v>478</v>
      </c>
      <c r="L120" s="236" t="s">
        <v>476</v>
      </c>
      <c r="M120" s="628" t="s">
        <v>477</v>
      </c>
      <c r="N120" s="629"/>
      <c r="O120" s="237" t="s">
        <v>478</v>
      </c>
      <c r="P120" s="236" t="s">
        <v>476</v>
      </c>
      <c r="Q120" s="236" t="s">
        <v>477</v>
      </c>
      <c r="R120" s="628" t="s">
        <v>477</v>
      </c>
      <c r="S120" s="629"/>
    </row>
    <row r="121" spans="2:19" ht="23.25" customHeight="1" outlineLevel="1">
      <c r="B121" s="656"/>
      <c r="C121" s="656"/>
      <c r="D121" s="293"/>
      <c r="E121" s="630"/>
      <c r="F121" s="631"/>
      <c r="G121" s="240"/>
      <c r="H121" s="294"/>
      <c r="I121" s="632"/>
      <c r="J121" s="633"/>
      <c r="K121" s="243"/>
      <c r="L121" s="294"/>
      <c r="M121" s="632"/>
      <c r="N121" s="633"/>
      <c r="O121" s="243"/>
      <c r="P121" s="294"/>
      <c r="Q121" s="241"/>
      <c r="R121" s="632"/>
      <c r="S121" s="633"/>
    </row>
    <row r="122" spans="2:19" ht="15" thickBot="1">
      <c r="B122" s="225"/>
      <c r="C122" s="225"/>
    </row>
    <row r="123" spans="2:19" ht="15" thickBot="1">
      <c r="B123" s="225"/>
      <c r="C123" s="225"/>
      <c r="D123" s="643" t="s">
        <v>384</v>
      </c>
      <c r="E123" s="644"/>
      <c r="F123" s="644"/>
      <c r="G123" s="645"/>
      <c r="H123" s="643" t="s">
        <v>385</v>
      </c>
      <c r="I123" s="644"/>
      <c r="J123" s="644"/>
      <c r="K123" s="645"/>
      <c r="L123" s="644" t="s">
        <v>386</v>
      </c>
      <c r="M123" s="644"/>
      <c r="N123" s="644"/>
      <c r="O123" s="644"/>
      <c r="P123" s="643" t="s">
        <v>387</v>
      </c>
      <c r="Q123" s="644"/>
      <c r="R123" s="644"/>
      <c r="S123" s="645"/>
    </row>
    <row r="124" spans="2:19">
      <c r="B124" s="646" t="s">
        <v>479</v>
      </c>
      <c r="C124" s="646" t="s">
        <v>480</v>
      </c>
      <c r="D124" s="648" t="s">
        <v>481</v>
      </c>
      <c r="E124" s="649"/>
      <c r="F124" s="649"/>
      <c r="G124" s="650"/>
      <c r="H124" s="648" t="s">
        <v>481</v>
      </c>
      <c r="I124" s="649"/>
      <c r="J124" s="649"/>
      <c r="K124" s="650"/>
      <c r="L124" s="648" t="s">
        <v>481</v>
      </c>
      <c r="M124" s="649"/>
      <c r="N124" s="649"/>
      <c r="O124" s="650"/>
      <c r="P124" s="648" t="s">
        <v>481</v>
      </c>
      <c r="Q124" s="649"/>
      <c r="R124" s="649"/>
      <c r="S124" s="650"/>
    </row>
    <row r="125" spans="2:19" ht="45" customHeight="1">
      <c r="B125" s="647"/>
      <c r="C125" s="647"/>
      <c r="D125" s="634"/>
      <c r="E125" s="635"/>
      <c r="F125" s="635"/>
      <c r="G125" s="636"/>
      <c r="H125" s="637"/>
      <c r="I125" s="638"/>
      <c r="J125" s="638"/>
      <c r="K125" s="639"/>
      <c r="L125" s="637"/>
      <c r="M125" s="638"/>
      <c r="N125" s="638"/>
      <c r="O125" s="639"/>
      <c r="P125" s="637"/>
      <c r="Q125" s="638"/>
      <c r="R125" s="638"/>
      <c r="S125" s="639"/>
    </row>
    <row r="126" spans="2:19" ht="32.25" customHeight="1">
      <c r="B126" s="640" t="s">
        <v>482</v>
      </c>
      <c r="C126" s="640" t="s">
        <v>483</v>
      </c>
      <c r="D126" s="290" t="s">
        <v>484</v>
      </c>
      <c r="E126" s="258" t="s">
        <v>382</v>
      </c>
      <c r="F126" s="236" t="s">
        <v>408</v>
      </c>
      <c r="G126" s="237" t="s">
        <v>427</v>
      </c>
      <c r="H126" s="290" t="s">
        <v>484</v>
      </c>
      <c r="I126" s="258" t="s">
        <v>382</v>
      </c>
      <c r="J126" s="236" t="s">
        <v>408</v>
      </c>
      <c r="K126" s="237" t="s">
        <v>427</v>
      </c>
      <c r="L126" s="290" t="s">
        <v>484</v>
      </c>
      <c r="M126" s="258" t="s">
        <v>382</v>
      </c>
      <c r="N126" s="236" t="s">
        <v>408</v>
      </c>
      <c r="O126" s="237" t="s">
        <v>427</v>
      </c>
      <c r="P126" s="290" t="s">
        <v>484</v>
      </c>
      <c r="Q126" s="258" t="s">
        <v>382</v>
      </c>
      <c r="R126" s="236" t="s">
        <v>408</v>
      </c>
      <c r="S126" s="237" t="s">
        <v>427</v>
      </c>
    </row>
    <row r="127" spans="2:19" ht="23.25" customHeight="1">
      <c r="B127" s="641"/>
      <c r="C127" s="642"/>
      <c r="D127" s="253">
        <v>0</v>
      </c>
      <c r="E127" s="295" t="s">
        <v>383</v>
      </c>
      <c r="F127" s="239" t="s">
        <v>417</v>
      </c>
      <c r="G127" s="274" t="s">
        <v>485</v>
      </c>
      <c r="H127" s="255">
        <v>1</v>
      </c>
      <c r="I127" s="296" t="s">
        <v>383</v>
      </c>
      <c r="J127" s="255" t="s">
        <v>417</v>
      </c>
      <c r="K127" s="297" t="s">
        <v>485</v>
      </c>
      <c r="L127" s="255">
        <v>0</v>
      </c>
      <c r="M127" s="296" t="s">
        <v>383</v>
      </c>
      <c r="N127" s="255" t="s">
        <v>417</v>
      </c>
      <c r="O127" s="297" t="s">
        <v>485</v>
      </c>
      <c r="P127" s="255"/>
      <c r="Q127" s="296"/>
      <c r="R127" s="255"/>
      <c r="S127" s="297"/>
    </row>
    <row r="128" spans="2:19" ht="29.25" customHeight="1">
      <c r="B128" s="641"/>
      <c r="C128" s="640" t="s">
        <v>486</v>
      </c>
      <c r="D128" s="236" t="s">
        <v>487</v>
      </c>
      <c r="E128" s="628" t="s">
        <v>488</v>
      </c>
      <c r="F128" s="629"/>
      <c r="G128" s="237" t="s">
        <v>489</v>
      </c>
      <c r="H128" s="236" t="s">
        <v>487</v>
      </c>
      <c r="I128" s="628" t="s">
        <v>488</v>
      </c>
      <c r="J128" s="629"/>
      <c r="K128" s="237" t="s">
        <v>489</v>
      </c>
      <c r="L128" s="236" t="s">
        <v>487</v>
      </c>
      <c r="M128" s="628" t="s">
        <v>488</v>
      </c>
      <c r="N128" s="629"/>
      <c r="O128" s="237" t="s">
        <v>489</v>
      </c>
      <c r="P128" s="236" t="s">
        <v>487</v>
      </c>
      <c r="Q128" s="628" t="s">
        <v>488</v>
      </c>
      <c r="R128" s="629"/>
      <c r="S128" s="237" t="s">
        <v>489</v>
      </c>
    </row>
    <row r="129" spans="2:19" ht="39" customHeight="1">
      <c r="B129" s="642"/>
      <c r="C129" s="642"/>
      <c r="D129" s="293"/>
      <c r="E129" s="630"/>
      <c r="F129" s="631"/>
      <c r="G129" s="240"/>
      <c r="H129" s="294"/>
      <c r="I129" s="632"/>
      <c r="J129" s="633"/>
      <c r="K129" s="243"/>
      <c r="L129" s="294"/>
      <c r="M129" s="632"/>
      <c r="N129" s="633"/>
      <c r="O129" s="243"/>
      <c r="P129" s="294"/>
      <c r="Q129" s="632"/>
      <c r="R129" s="633"/>
      <c r="S129" s="243"/>
    </row>
    <row r="133" spans="2:19" hidden="1"/>
    <row r="134" spans="2:19" hidden="1"/>
    <row r="135" spans="2:19" hidden="1">
      <c r="D135" s="200" t="s">
        <v>490</v>
      </c>
    </row>
    <row r="136" spans="2:19" hidden="1">
      <c r="D136" s="200" t="s">
        <v>491</v>
      </c>
      <c r="E136" s="200" t="s">
        <v>492</v>
      </c>
      <c r="F136" s="200" t="s">
        <v>493</v>
      </c>
      <c r="H136" s="200" t="s">
        <v>494</v>
      </c>
      <c r="I136" s="200" t="s">
        <v>495</v>
      </c>
    </row>
    <row r="137" spans="2:19" hidden="1">
      <c r="D137" s="200" t="s">
        <v>496</v>
      </c>
      <c r="E137" s="200" t="s">
        <v>497</v>
      </c>
      <c r="F137" s="200" t="s">
        <v>454</v>
      </c>
      <c r="H137" s="200" t="s">
        <v>498</v>
      </c>
      <c r="I137" s="200" t="s">
        <v>499</v>
      </c>
    </row>
    <row r="138" spans="2:19" hidden="1">
      <c r="D138" s="200" t="s">
        <v>401</v>
      </c>
      <c r="E138" s="200" t="s">
        <v>500</v>
      </c>
      <c r="F138" s="200" t="s">
        <v>501</v>
      </c>
      <c r="H138" s="200" t="s">
        <v>502</v>
      </c>
      <c r="I138" s="200" t="s">
        <v>503</v>
      </c>
    </row>
    <row r="139" spans="2:19" hidden="1">
      <c r="D139" s="200" t="s">
        <v>504</v>
      </c>
      <c r="F139" s="200" t="s">
        <v>505</v>
      </c>
      <c r="G139" s="200" t="s">
        <v>506</v>
      </c>
      <c r="H139" s="200" t="s">
        <v>507</v>
      </c>
      <c r="I139" s="200" t="s">
        <v>508</v>
      </c>
      <c r="K139" s="200" t="s">
        <v>509</v>
      </c>
    </row>
    <row r="140" spans="2:19" hidden="1">
      <c r="D140" s="200" t="s">
        <v>510</v>
      </c>
      <c r="F140" s="200" t="s">
        <v>511</v>
      </c>
      <c r="G140" s="200" t="s">
        <v>512</v>
      </c>
      <c r="H140" s="200" t="s">
        <v>513</v>
      </c>
      <c r="I140" s="200" t="s">
        <v>514</v>
      </c>
      <c r="K140" s="200" t="s">
        <v>515</v>
      </c>
      <c r="L140" s="200" t="s">
        <v>516</v>
      </c>
    </row>
    <row r="141" spans="2:19" hidden="1">
      <c r="D141" s="200" t="s">
        <v>517</v>
      </c>
      <c r="E141" s="298" t="s">
        <v>518</v>
      </c>
      <c r="G141" s="200" t="s">
        <v>519</v>
      </c>
      <c r="H141" s="200" t="s">
        <v>520</v>
      </c>
      <c r="K141" s="200" t="s">
        <v>383</v>
      </c>
      <c r="L141" s="200" t="s">
        <v>521</v>
      </c>
    </row>
    <row r="142" spans="2:19" hidden="1">
      <c r="D142" s="200" t="s">
        <v>522</v>
      </c>
      <c r="E142" s="299" t="s">
        <v>523</v>
      </c>
      <c r="K142" s="200" t="s">
        <v>524</v>
      </c>
      <c r="L142" s="200" t="s">
        <v>525</v>
      </c>
    </row>
    <row r="143" spans="2:19" hidden="1">
      <c r="E143" s="300" t="s">
        <v>526</v>
      </c>
      <c r="H143" s="200" t="s">
        <v>527</v>
      </c>
      <c r="K143" s="200" t="s">
        <v>528</v>
      </c>
      <c r="L143" s="200" t="s">
        <v>529</v>
      </c>
    </row>
    <row r="144" spans="2:19" hidden="1">
      <c r="H144" s="200" t="s">
        <v>530</v>
      </c>
      <c r="K144" s="200" t="s">
        <v>531</v>
      </c>
      <c r="L144" s="200" t="s">
        <v>532</v>
      </c>
    </row>
    <row r="145" spans="2:12" hidden="1">
      <c r="H145" s="200" t="s">
        <v>533</v>
      </c>
      <c r="K145" s="200" t="s">
        <v>534</v>
      </c>
      <c r="L145" s="200" t="s">
        <v>535</v>
      </c>
    </row>
    <row r="146" spans="2:12" hidden="1">
      <c r="B146" s="200" t="s">
        <v>536</v>
      </c>
      <c r="C146" s="200" t="s">
        <v>537</v>
      </c>
      <c r="D146" s="200" t="s">
        <v>536</v>
      </c>
      <c r="G146" s="200" t="s">
        <v>538</v>
      </c>
      <c r="H146" s="200" t="s">
        <v>539</v>
      </c>
      <c r="J146" s="200" t="s">
        <v>290</v>
      </c>
      <c r="K146" s="200" t="s">
        <v>540</v>
      </c>
      <c r="L146" s="200" t="s">
        <v>541</v>
      </c>
    </row>
    <row r="147" spans="2:12" hidden="1">
      <c r="B147" s="200">
        <v>1</v>
      </c>
      <c r="C147" s="200" t="s">
        <v>542</v>
      </c>
      <c r="D147" s="200" t="s">
        <v>543</v>
      </c>
      <c r="E147" s="200" t="s">
        <v>427</v>
      </c>
      <c r="F147" s="200" t="s">
        <v>11</v>
      </c>
      <c r="G147" s="200" t="s">
        <v>544</v>
      </c>
      <c r="H147" s="200" t="s">
        <v>545</v>
      </c>
      <c r="J147" s="200" t="s">
        <v>383</v>
      </c>
      <c r="K147" s="200" t="s">
        <v>546</v>
      </c>
    </row>
    <row r="148" spans="2:12" hidden="1">
      <c r="B148" s="200">
        <v>2</v>
      </c>
      <c r="C148" s="200" t="s">
        <v>547</v>
      </c>
      <c r="D148" s="200" t="s">
        <v>428</v>
      </c>
      <c r="E148" s="200" t="s">
        <v>408</v>
      </c>
      <c r="F148" s="200" t="s">
        <v>18</v>
      </c>
      <c r="G148" s="200" t="s">
        <v>548</v>
      </c>
      <c r="J148" s="200" t="s">
        <v>549</v>
      </c>
      <c r="K148" s="200" t="s">
        <v>550</v>
      </c>
    </row>
    <row r="149" spans="2:12" hidden="1">
      <c r="B149" s="200">
        <v>3</v>
      </c>
      <c r="C149" s="200" t="s">
        <v>551</v>
      </c>
      <c r="D149" s="200" t="s">
        <v>552</v>
      </c>
      <c r="E149" s="200" t="s">
        <v>382</v>
      </c>
      <c r="G149" s="200" t="s">
        <v>553</v>
      </c>
      <c r="J149" s="200" t="s">
        <v>554</v>
      </c>
      <c r="K149" s="200" t="s">
        <v>555</v>
      </c>
    </row>
    <row r="150" spans="2:12" hidden="1">
      <c r="B150" s="200">
        <v>4</v>
      </c>
      <c r="C150" s="200" t="s">
        <v>545</v>
      </c>
      <c r="H150" s="200" t="s">
        <v>556</v>
      </c>
      <c r="I150" s="200" t="s">
        <v>557</v>
      </c>
      <c r="J150" s="200" t="s">
        <v>558</v>
      </c>
      <c r="K150" s="200" t="s">
        <v>559</v>
      </c>
    </row>
    <row r="151" spans="2:12" hidden="1">
      <c r="D151" s="200" t="s">
        <v>553</v>
      </c>
      <c r="H151" s="200" t="s">
        <v>560</v>
      </c>
      <c r="I151" s="200" t="s">
        <v>561</v>
      </c>
      <c r="J151" s="200" t="s">
        <v>562</v>
      </c>
      <c r="K151" s="200" t="s">
        <v>563</v>
      </c>
    </row>
    <row r="152" spans="2:12" hidden="1">
      <c r="D152" s="200" t="s">
        <v>564</v>
      </c>
      <c r="H152" s="200" t="s">
        <v>565</v>
      </c>
      <c r="I152" s="200" t="s">
        <v>566</v>
      </c>
      <c r="J152" s="200" t="s">
        <v>567</v>
      </c>
      <c r="K152" s="200" t="s">
        <v>568</v>
      </c>
    </row>
    <row r="153" spans="2:12" hidden="1">
      <c r="D153" s="200" t="s">
        <v>417</v>
      </c>
      <c r="H153" s="200" t="s">
        <v>569</v>
      </c>
      <c r="J153" s="200" t="s">
        <v>570</v>
      </c>
      <c r="K153" s="200" t="s">
        <v>571</v>
      </c>
    </row>
    <row r="154" spans="2:12" hidden="1">
      <c r="H154" s="200" t="s">
        <v>572</v>
      </c>
      <c r="J154" s="200" t="s">
        <v>573</v>
      </c>
    </row>
    <row r="155" spans="2:12" ht="42" hidden="1">
      <c r="D155" s="301" t="s">
        <v>574</v>
      </c>
      <c r="E155" s="200" t="s">
        <v>575</v>
      </c>
      <c r="F155" s="200" t="s">
        <v>576</v>
      </c>
      <c r="G155" s="200" t="s">
        <v>577</v>
      </c>
      <c r="H155" s="200" t="s">
        <v>578</v>
      </c>
      <c r="I155" s="200" t="s">
        <v>579</v>
      </c>
      <c r="J155" s="200" t="s">
        <v>580</v>
      </c>
      <c r="K155" s="200" t="s">
        <v>581</v>
      </c>
    </row>
    <row r="156" spans="2:12" ht="56" hidden="1">
      <c r="B156" s="200" t="s">
        <v>582</v>
      </c>
      <c r="C156" s="200" t="s">
        <v>583</v>
      </c>
      <c r="D156" s="301" t="s">
        <v>584</v>
      </c>
      <c r="E156" s="200" t="s">
        <v>585</v>
      </c>
      <c r="F156" s="200" t="s">
        <v>431</v>
      </c>
      <c r="G156" s="200" t="s">
        <v>586</v>
      </c>
      <c r="H156" s="200" t="s">
        <v>587</v>
      </c>
      <c r="I156" s="200" t="s">
        <v>588</v>
      </c>
      <c r="J156" s="200" t="s">
        <v>589</v>
      </c>
      <c r="K156" s="200" t="s">
        <v>403</v>
      </c>
    </row>
    <row r="157" spans="2:12" ht="42" hidden="1">
      <c r="B157" s="200" t="s">
        <v>381</v>
      </c>
      <c r="C157" s="200" t="s">
        <v>590</v>
      </c>
      <c r="D157" s="301" t="s">
        <v>591</v>
      </c>
      <c r="E157" s="200" t="s">
        <v>592</v>
      </c>
      <c r="F157" s="200" t="s">
        <v>430</v>
      </c>
      <c r="G157" s="200" t="s">
        <v>593</v>
      </c>
      <c r="H157" s="200" t="s">
        <v>594</v>
      </c>
      <c r="I157" s="200" t="s">
        <v>595</v>
      </c>
      <c r="J157" s="200" t="s">
        <v>596</v>
      </c>
      <c r="K157" s="200" t="s">
        <v>597</v>
      </c>
    </row>
    <row r="158" spans="2:12" hidden="1">
      <c r="B158" s="200" t="s">
        <v>598</v>
      </c>
      <c r="C158" s="200" t="s">
        <v>323</v>
      </c>
      <c r="F158" s="200" t="s">
        <v>599</v>
      </c>
      <c r="G158" s="200" t="s">
        <v>600</v>
      </c>
      <c r="H158" s="200" t="s">
        <v>601</v>
      </c>
      <c r="I158" s="200" t="s">
        <v>602</v>
      </c>
      <c r="J158" s="200" t="s">
        <v>603</v>
      </c>
      <c r="K158" s="200" t="s">
        <v>604</v>
      </c>
    </row>
    <row r="159" spans="2:12" hidden="1">
      <c r="B159" s="200" t="s">
        <v>605</v>
      </c>
      <c r="G159" s="200" t="s">
        <v>606</v>
      </c>
      <c r="H159" s="200" t="s">
        <v>607</v>
      </c>
      <c r="I159" s="200" t="s">
        <v>608</v>
      </c>
      <c r="J159" s="200" t="s">
        <v>609</v>
      </c>
      <c r="K159" s="200" t="s">
        <v>402</v>
      </c>
    </row>
    <row r="160" spans="2:12" hidden="1">
      <c r="C160" s="200" t="s">
        <v>610</v>
      </c>
      <c r="J160" s="200" t="s">
        <v>611</v>
      </c>
    </row>
    <row r="161" spans="2:10" hidden="1">
      <c r="C161" s="200" t="s">
        <v>612</v>
      </c>
      <c r="I161" s="200" t="s">
        <v>613</v>
      </c>
      <c r="J161" s="200" t="s">
        <v>614</v>
      </c>
    </row>
    <row r="162" spans="2:10" hidden="1">
      <c r="B162" s="302" t="s">
        <v>615</v>
      </c>
      <c r="C162" s="200" t="s">
        <v>616</v>
      </c>
      <c r="I162" s="200" t="s">
        <v>617</v>
      </c>
      <c r="J162" s="200" t="s">
        <v>618</v>
      </c>
    </row>
    <row r="163" spans="2:10" hidden="1">
      <c r="B163" s="302" t="s">
        <v>29</v>
      </c>
      <c r="C163" s="200" t="s">
        <v>619</v>
      </c>
      <c r="D163" s="200" t="s">
        <v>620</v>
      </c>
      <c r="E163" s="200" t="s">
        <v>621</v>
      </c>
      <c r="I163" s="200" t="s">
        <v>622</v>
      </c>
      <c r="J163" s="200" t="s">
        <v>290</v>
      </c>
    </row>
    <row r="164" spans="2:10" hidden="1">
      <c r="B164" s="302" t="s">
        <v>16</v>
      </c>
      <c r="D164" s="200" t="s">
        <v>416</v>
      </c>
      <c r="E164" s="200" t="s">
        <v>623</v>
      </c>
      <c r="H164" s="200" t="s">
        <v>498</v>
      </c>
      <c r="I164" s="200" t="s">
        <v>624</v>
      </c>
    </row>
    <row r="165" spans="2:10" hidden="1">
      <c r="B165" s="302" t="s">
        <v>34</v>
      </c>
      <c r="D165" s="200" t="s">
        <v>625</v>
      </c>
      <c r="E165" s="200" t="s">
        <v>626</v>
      </c>
      <c r="H165" s="200" t="s">
        <v>507</v>
      </c>
      <c r="I165" s="200" t="s">
        <v>627</v>
      </c>
      <c r="J165" s="200" t="s">
        <v>628</v>
      </c>
    </row>
    <row r="166" spans="2:10" hidden="1">
      <c r="B166" s="302" t="s">
        <v>629</v>
      </c>
      <c r="C166" s="200" t="s">
        <v>630</v>
      </c>
      <c r="D166" s="200" t="s">
        <v>631</v>
      </c>
      <c r="H166" s="200" t="s">
        <v>513</v>
      </c>
      <c r="I166" s="200" t="s">
        <v>632</v>
      </c>
      <c r="J166" s="200" t="s">
        <v>633</v>
      </c>
    </row>
    <row r="167" spans="2:10" hidden="1">
      <c r="B167" s="302" t="s">
        <v>634</v>
      </c>
      <c r="C167" s="200" t="s">
        <v>635</v>
      </c>
      <c r="H167" s="200" t="s">
        <v>520</v>
      </c>
      <c r="I167" s="200" t="s">
        <v>636</v>
      </c>
    </row>
    <row r="168" spans="2:10" hidden="1">
      <c r="B168" s="302" t="s">
        <v>637</v>
      </c>
      <c r="C168" s="200" t="s">
        <v>638</v>
      </c>
      <c r="E168" s="200" t="s">
        <v>639</v>
      </c>
      <c r="H168" s="200" t="s">
        <v>640</v>
      </c>
      <c r="I168" s="200" t="s">
        <v>641</v>
      </c>
    </row>
    <row r="169" spans="2:10" hidden="1">
      <c r="B169" s="302" t="s">
        <v>642</v>
      </c>
      <c r="C169" s="200" t="s">
        <v>643</v>
      </c>
      <c r="E169" s="200" t="s">
        <v>644</v>
      </c>
      <c r="H169" s="200" t="s">
        <v>645</v>
      </c>
      <c r="I169" s="200" t="s">
        <v>646</v>
      </c>
    </row>
    <row r="170" spans="2:10" hidden="1">
      <c r="B170" s="302" t="s">
        <v>647</v>
      </c>
      <c r="C170" s="200" t="s">
        <v>648</v>
      </c>
      <c r="E170" s="200" t="s">
        <v>649</v>
      </c>
      <c r="H170" s="200" t="s">
        <v>650</v>
      </c>
      <c r="I170" s="200" t="s">
        <v>651</v>
      </c>
    </row>
    <row r="171" spans="2:10" hidden="1">
      <c r="B171" s="302" t="s">
        <v>652</v>
      </c>
      <c r="C171" s="200" t="s">
        <v>653</v>
      </c>
      <c r="E171" s="200" t="s">
        <v>654</v>
      </c>
      <c r="H171" s="200" t="s">
        <v>655</v>
      </c>
      <c r="I171" s="200" t="s">
        <v>656</v>
      </c>
    </row>
    <row r="172" spans="2:10" hidden="1">
      <c r="B172" s="302" t="s">
        <v>657</v>
      </c>
      <c r="C172" s="200" t="s">
        <v>658</v>
      </c>
      <c r="E172" s="200" t="s">
        <v>659</v>
      </c>
      <c r="H172" s="200" t="s">
        <v>660</v>
      </c>
      <c r="I172" s="200" t="s">
        <v>661</v>
      </c>
    </row>
    <row r="173" spans="2:10" hidden="1">
      <c r="B173" s="302" t="s">
        <v>662</v>
      </c>
      <c r="C173" s="200" t="s">
        <v>290</v>
      </c>
      <c r="E173" s="200" t="s">
        <v>663</v>
      </c>
      <c r="H173" s="200" t="s">
        <v>664</v>
      </c>
      <c r="I173" s="200" t="s">
        <v>665</v>
      </c>
    </row>
    <row r="174" spans="2:10" hidden="1">
      <c r="B174" s="302" t="s">
        <v>666</v>
      </c>
      <c r="E174" s="200" t="s">
        <v>667</v>
      </c>
      <c r="H174" s="200" t="s">
        <v>668</v>
      </c>
      <c r="I174" s="200" t="s">
        <v>669</v>
      </c>
    </row>
    <row r="175" spans="2:10" hidden="1">
      <c r="B175" s="302" t="s">
        <v>670</v>
      </c>
      <c r="E175" s="200" t="s">
        <v>671</v>
      </c>
      <c r="H175" s="200" t="s">
        <v>672</v>
      </c>
      <c r="I175" s="200" t="s">
        <v>673</v>
      </c>
    </row>
    <row r="176" spans="2:10" hidden="1">
      <c r="B176" s="302" t="s">
        <v>674</v>
      </c>
      <c r="E176" s="200" t="s">
        <v>675</v>
      </c>
      <c r="H176" s="200" t="s">
        <v>676</v>
      </c>
      <c r="I176" s="200" t="s">
        <v>677</v>
      </c>
    </row>
    <row r="177" spans="2:9" hidden="1">
      <c r="B177" s="302" t="s">
        <v>678</v>
      </c>
      <c r="H177" s="200" t="s">
        <v>679</v>
      </c>
      <c r="I177" s="200" t="s">
        <v>680</v>
      </c>
    </row>
    <row r="178" spans="2:9" hidden="1">
      <c r="B178" s="302" t="s">
        <v>681</v>
      </c>
      <c r="H178" s="200" t="s">
        <v>682</v>
      </c>
    </row>
    <row r="179" spans="2:9" hidden="1">
      <c r="B179" s="302" t="s">
        <v>683</v>
      </c>
      <c r="H179" s="200" t="s">
        <v>485</v>
      </c>
    </row>
    <row r="180" spans="2:9" hidden="1">
      <c r="B180" s="302" t="s">
        <v>684</v>
      </c>
      <c r="H180" s="200" t="s">
        <v>685</v>
      </c>
    </row>
    <row r="181" spans="2:9" hidden="1">
      <c r="B181" s="302" t="s">
        <v>686</v>
      </c>
      <c r="H181" s="200" t="s">
        <v>687</v>
      </c>
    </row>
    <row r="182" spans="2:9" hidden="1">
      <c r="B182" s="302" t="s">
        <v>688</v>
      </c>
      <c r="D182" t="s">
        <v>689</v>
      </c>
      <c r="H182" s="200" t="s">
        <v>690</v>
      </c>
    </row>
    <row r="183" spans="2:9" hidden="1">
      <c r="B183" s="302" t="s">
        <v>691</v>
      </c>
      <c r="D183" t="s">
        <v>692</v>
      </c>
      <c r="H183" s="200" t="s">
        <v>693</v>
      </c>
    </row>
    <row r="184" spans="2:9" hidden="1">
      <c r="B184" s="302" t="s">
        <v>694</v>
      </c>
      <c r="D184" t="s">
        <v>695</v>
      </c>
      <c r="H184" s="200" t="s">
        <v>696</v>
      </c>
    </row>
    <row r="185" spans="2:9" hidden="1">
      <c r="B185" s="302" t="s">
        <v>697</v>
      </c>
      <c r="D185" t="s">
        <v>692</v>
      </c>
      <c r="H185" s="200" t="s">
        <v>698</v>
      </c>
    </row>
    <row r="186" spans="2:9" hidden="1">
      <c r="B186" s="302" t="s">
        <v>699</v>
      </c>
      <c r="D186" t="s">
        <v>700</v>
      </c>
    </row>
    <row r="187" spans="2:9" hidden="1">
      <c r="B187" s="302" t="s">
        <v>701</v>
      </c>
      <c r="D187" t="s">
        <v>692</v>
      </c>
    </row>
    <row r="188" spans="2:9" hidden="1">
      <c r="B188" s="302" t="s">
        <v>702</v>
      </c>
    </row>
    <row r="189" spans="2:9" hidden="1">
      <c r="B189" s="302" t="s">
        <v>703</v>
      </c>
    </row>
    <row r="190" spans="2:9" hidden="1">
      <c r="B190" s="302" t="s">
        <v>704</v>
      </c>
    </row>
    <row r="191" spans="2:9" hidden="1">
      <c r="B191" s="302" t="s">
        <v>705</v>
      </c>
    </row>
    <row r="192" spans="2:9" hidden="1">
      <c r="B192" s="302" t="s">
        <v>706</v>
      </c>
    </row>
    <row r="193" spans="2:2" hidden="1">
      <c r="B193" s="302" t="s">
        <v>707</v>
      </c>
    </row>
    <row r="194" spans="2:2" hidden="1">
      <c r="B194" s="302" t="s">
        <v>708</v>
      </c>
    </row>
    <row r="195" spans="2:2" hidden="1">
      <c r="B195" s="302" t="s">
        <v>709</v>
      </c>
    </row>
    <row r="196" spans="2:2" hidden="1">
      <c r="B196" s="302" t="s">
        <v>710</v>
      </c>
    </row>
    <row r="197" spans="2:2" hidden="1">
      <c r="B197" s="302" t="s">
        <v>51</v>
      </c>
    </row>
    <row r="198" spans="2:2" hidden="1">
      <c r="B198" s="302" t="s">
        <v>57</v>
      </c>
    </row>
    <row r="199" spans="2:2" hidden="1">
      <c r="B199" s="302" t="s">
        <v>59</v>
      </c>
    </row>
    <row r="200" spans="2:2" hidden="1">
      <c r="B200" s="302" t="s">
        <v>61</v>
      </c>
    </row>
    <row r="201" spans="2:2" hidden="1">
      <c r="B201" s="302" t="s">
        <v>23</v>
      </c>
    </row>
    <row r="202" spans="2:2" hidden="1">
      <c r="B202" s="302" t="s">
        <v>63</v>
      </c>
    </row>
    <row r="203" spans="2:2" hidden="1">
      <c r="B203" s="302" t="s">
        <v>65</v>
      </c>
    </row>
    <row r="204" spans="2:2" hidden="1">
      <c r="B204" s="302" t="s">
        <v>68</v>
      </c>
    </row>
    <row r="205" spans="2:2" hidden="1">
      <c r="B205" s="302" t="s">
        <v>69</v>
      </c>
    </row>
    <row r="206" spans="2:2" hidden="1">
      <c r="B206" s="302" t="s">
        <v>70</v>
      </c>
    </row>
    <row r="207" spans="2:2" hidden="1">
      <c r="B207" s="302" t="s">
        <v>71</v>
      </c>
    </row>
    <row r="208" spans="2:2" hidden="1">
      <c r="B208" s="302" t="s">
        <v>711</v>
      </c>
    </row>
    <row r="209" spans="2:2" hidden="1">
      <c r="B209" s="302" t="s">
        <v>712</v>
      </c>
    </row>
    <row r="210" spans="2:2" hidden="1">
      <c r="B210" s="302" t="s">
        <v>75</v>
      </c>
    </row>
    <row r="211" spans="2:2" hidden="1">
      <c r="B211" s="302" t="s">
        <v>77</v>
      </c>
    </row>
    <row r="212" spans="2:2" hidden="1">
      <c r="B212" s="302" t="s">
        <v>81</v>
      </c>
    </row>
    <row r="213" spans="2:2" hidden="1">
      <c r="B213" s="302" t="s">
        <v>713</v>
      </c>
    </row>
    <row r="214" spans="2:2" hidden="1">
      <c r="B214" s="302" t="s">
        <v>714</v>
      </c>
    </row>
    <row r="215" spans="2:2" hidden="1">
      <c r="B215" s="302" t="s">
        <v>715</v>
      </c>
    </row>
    <row r="216" spans="2:2" hidden="1">
      <c r="B216" s="302" t="s">
        <v>79</v>
      </c>
    </row>
    <row r="217" spans="2:2" hidden="1">
      <c r="B217" s="302" t="s">
        <v>80</v>
      </c>
    </row>
    <row r="218" spans="2:2" hidden="1">
      <c r="B218" s="302" t="s">
        <v>83</v>
      </c>
    </row>
    <row r="219" spans="2:2" hidden="1">
      <c r="B219" s="302" t="s">
        <v>85</v>
      </c>
    </row>
    <row r="220" spans="2:2" hidden="1">
      <c r="B220" s="302" t="s">
        <v>716</v>
      </c>
    </row>
    <row r="221" spans="2:2" hidden="1">
      <c r="B221" s="302" t="s">
        <v>84</v>
      </c>
    </row>
    <row r="222" spans="2:2" hidden="1">
      <c r="B222" s="302" t="s">
        <v>86</v>
      </c>
    </row>
    <row r="223" spans="2:2" hidden="1">
      <c r="B223" s="302" t="s">
        <v>89</v>
      </c>
    </row>
    <row r="224" spans="2:2" hidden="1">
      <c r="B224" s="302" t="s">
        <v>88</v>
      </c>
    </row>
    <row r="225" spans="2:2" hidden="1">
      <c r="B225" s="302" t="s">
        <v>717</v>
      </c>
    </row>
    <row r="226" spans="2:2" hidden="1">
      <c r="B226" s="302" t="s">
        <v>95</v>
      </c>
    </row>
    <row r="227" spans="2:2" hidden="1">
      <c r="B227" s="302" t="s">
        <v>97</v>
      </c>
    </row>
    <row r="228" spans="2:2" hidden="1">
      <c r="B228" s="302" t="s">
        <v>98</v>
      </c>
    </row>
    <row r="229" spans="2:2" hidden="1">
      <c r="B229" s="302" t="s">
        <v>99</v>
      </c>
    </row>
    <row r="230" spans="2:2" hidden="1">
      <c r="B230" s="302" t="s">
        <v>718</v>
      </c>
    </row>
    <row r="231" spans="2:2" hidden="1">
      <c r="B231" s="302" t="s">
        <v>719</v>
      </c>
    </row>
    <row r="232" spans="2:2" hidden="1">
      <c r="B232" s="302" t="s">
        <v>100</v>
      </c>
    </row>
    <row r="233" spans="2:2" hidden="1">
      <c r="B233" s="302" t="s">
        <v>154</v>
      </c>
    </row>
    <row r="234" spans="2:2" hidden="1">
      <c r="B234" s="302" t="s">
        <v>720</v>
      </c>
    </row>
    <row r="235" spans="2:2" hidden="1">
      <c r="B235" s="302" t="s">
        <v>721</v>
      </c>
    </row>
    <row r="236" spans="2:2" hidden="1">
      <c r="B236" s="302" t="s">
        <v>105</v>
      </c>
    </row>
    <row r="237" spans="2:2" hidden="1">
      <c r="B237" s="302" t="s">
        <v>107</v>
      </c>
    </row>
    <row r="238" spans="2:2" hidden="1">
      <c r="B238" s="302" t="s">
        <v>722</v>
      </c>
    </row>
    <row r="239" spans="2:2" hidden="1">
      <c r="B239" s="302" t="s">
        <v>155</v>
      </c>
    </row>
    <row r="240" spans="2:2" hidden="1">
      <c r="B240" s="302" t="s">
        <v>172</v>
      </c>
    </row>
    <row r="241" spans="2:2" hidden="1">
      <c r="B241" s="302" t="s">
        <v>106</v>
      </c>
    </row>
    <row r="242" spans="2:2" hidden="1">
      <c r="B242" s="302" t="s">
        <v>110</v>
      </c>
    </row>
    <row r="243" spans="2:2" hidden="1">
      <c r="B243" s="302" t="s">
        <v>104</v>
      </c>
    </row>
    <row r="244" spans="2:2" hidden="1">
      <c r="B244" s="302" t="s">
        <v>126</v>
      </c>
    </row>
    <row r="245" spans="2:2" hidden="1">
      <c r="B245" s="302" t="s">
        <v>723</v>
      </c>
    </row>
    <row r="246" spans="2:2" hidden="1">
      <c r="B246" s="302" t="s">
        <v>112</v>
      </c>
    </row>
    <row r="247" spans="2:2" hidden="1">
      <c r="B247" s="302" t="s">
        <v>115</v>
      </c>
    </row>
    <row r="248" spans="2:2" hidden="1">
      <c r="B248" s="302" t="s">
        <v>121</v>
      </c>
    </row>
    <row r="249" spans="2:2" hidden="1">
      <c r="B249" s="302" t="s">
        <v>118</v>
      </c>
    </row>
    <row r="250" spans="2:2" ht="28" hidden="1">
      <c r="B250" s="302" t="s">
        <v>724</v>
      </c>
    </row>
    <row r="251" spans="2:2" hidden="1">
      <c r="B251" s="302" t="s">
        <v>116</v>
      </c>
    </row>
    <row r="252" spans="2:2" hidden="1">
      <c r="B252" s="302" t="s">
        <v>117</v>
      </c>
    </row>
    <row r="253" spans="2:2" hidden="1">
      <c r="B253" s="302" t="s">
        <v>128</v>
      </c>
    </row>
    <row r="254" spans="2:2" hidden="1">
      <c r="B254" s="302" t="s">
        <v>125</v>
      </c>
    </row>
    <row r="255" spans="2:2" hidden="1">
      <c r="B255" s="302" t="s">
        <v>124</v>
      </c>
    </row>
    <row r="256" spans="2:2" hidden="1">
      <c r="B256" s="302" t="s">
        <v>127</v>
      </c>
    </row>
    <row r="257" spans="2:2" hidden="1">
      <c r="B257" s="302" t="s">
        <v>119</v>
      </c>
    </row>
    <row r="258" spans="2:2" hidden="1">
      <c r="B258" s="302" t="s">
        <v>120</v>
      </c>
    </row>
    <row r="259" spans="2:2" hidden="1">
      <c r="B259" s="302" t="s">
        <v>113</v>
      </c>
    </row>
    <row r="260" spans="2:2" hidden="1">
      <c r="B260" s="302" t="s">
        <v>114</v>
      </c>
    </row>
    <row r="261" spans="2:2" hidden="1">
      <c r="B261" s="302" t="s">
        <v>129</v>
      </c>
    </row>
    <row r="262" spans="2:2" hidden="1">
      <c r="B262" s="302" t="s">
        <v>135</v>
      </c>
    </row>
    <row r="263" spans="2:2" hidden="1">
      <c r="B263" s="302" t="s">
        <v>136</v>
      </c>
    </row>
    <row r="264" spans="2:2" hidden="1">
      <c r="B264" s="302" t="s">
        <v>134</v>
      </c>
    </row>
    <row r="265" spans="2:2" hidden="1">
      <c r="B265" s="302" t="s">
        <v>725</v>
      </c>
    </row>
    <row r="266" spans="2:2" hidden="1">
      <c r="B266" s="302" t="s">
        <v>131</v>
      </c>
    </row>
    <row r="267" spans="2:2" hidden="1">
      <c r="B267" s="302" t="s">
        <v>130</v>
      </c>
    </row>
    <row r="268" spans="2:2" hidden="1">
      <c r="B268" s="302" t="s">
        <v>138</v>
      </c>
    </row>
    <row r="269" spans="2:2" hidden="1">
      <c r="B269" s="302" t="s">
        <v>139</v>
      </c>
    </row>
    <row r="270" spans="2:2" hidden="1">
      <c r="B270" s="302" t="s">
        <v>141</v>
      </c>
    </row>
    <row r="271" spans="2:2" hidden="1">
      <c r="B271" s="302" t="s">
        <v>144</v>
      </c>
    </row>
    <row r="272" spans="2:2" hidden="1">
      <c r="B272" s="302" t="s">
        <v>145</v>
      </c>
    </row>
    <row r="273" spans="2:2" hidden="1">
      <c r="B273" s="302" t="s">
        <v>140</v>
      </c>
    </row>
    <row r="274" spans="2:2" hidden="1">
      <c r="B274" s="302" t="s">
        <v>142</v>
      </c>
    </row>
    <row r="275" spans="2:2" hidden="1">
      <c r="B275" s="302" t="s">
        <v>146</v>
      </c>
    </row>
    <row r="276" spans="2:2" hidden="1">
      <c r="B276" s="302" t="s">
        <v>726</v>
      </c>
    </row>
    <row r="277" spans="2:2" hidden="1">
      <c r="B277" s="302" t="s">
        <v>143</v>
      </c>
    </row>
    <row r="278" spans="2:2" hidden="1">
      <c r="B278" s="302" t="s">
        <v>151</v>
      </c>
    </row>
    <row r="279" spans="2:2" hidden="1">
      <c r="B279" s="302" t="s">
        <v>152</v>
      </c>
    </row>
    <row r="280" spans="2:2" hidden="1">
      <c r="B280" s="302" t="s">
        <v>153</v>
      </c>
    </row>
    <row r="281" spans="2:2" hidden="1">
      <c r="B281" s="302" t="s">
        <v>160</v>
      </c>
    </row>
    <row r="282" spans="2:2" hidden="1">
      <c r="B282" s="302" t="s">
        <v>173</v>
      </c>
    </row>
    <row r="283" spans="2:2" hidden="1">
      <c r="B283" s="302" t="s">
        <v>161</v>
      </c>
    </row>
    <row r="284" spans="2:2" hidden="1">
      <c r="B284" s="302" t="s">
        <v>168</v>
      </c>
    </row>
    <row r="285" spans="2:2" hidden="1">
      <c r="B285" s="302" t="s">
        <v>164</v>
      </c>
    </row>
    <row r="286" spans="2:2" hidden="1">
      <c r="B286" s="302" t="s">
        <v>66</v>
      </c>
    </row>
    <row r="287" spans="2:2" hidden="1">
      <c r="B287" s="302" t="s">
        <v>158</v>
      </c>
    </row>
    <row r="288" spans="2:2" hidden="1">
      <c r="B288" s="302" t="s">
        <v>162</v>
      </c>
    </row>
    <row r="289" spans="2:2" hidden="1">
      <c r="B289" s="302" t="s">
        <v>159</v>
      </c>
    </row>
    <row r="290" spans="2:2" hidden="1">
      <c r="B290" s="302" t="s">
        <v>174</v>
      </c>
    </row>
    <row r="291" spans="2:2" hidden="1">
      <c r="B291" s="302" t="s">
        <v>727</v>
      </c>
    </row>
    <row r="292" spans="2:2" hidden="1">
      <c r="B292" s="302" t="s">
        <v>167</v>
      </c>
    </row>
    <row r="293" spans="2:2" hidden="1">
      <c r="B293" s="302" t="s">
        <v>175</v>
      </c>
    </row>
    <row r="294" spans="2:2" hidden="1">
      <c r="B294" s="302" t="s">
        <v>163</v>
      </c>
    </row>
    <row r="295" spans="2:2" hidden="1">
      <c r="B295" s="302" t="s">
        <v>178</v>
      </c>
    </row>
    <row r="296" spans="2:2" hidden="1">
      <c r="B296" s="302" t="s">
        <v>728</v>
      </c>
    </row>
    <row r="297" spans="2:2" hidden="1">
      <c r="B297" s="302" t="s">
        <v>183</v>
      </c>
    </row>
    <row r="298" spans="2:2" hidden="1">
      <c r="B298" s="302" t="s">
        <v>180</v>
      </c>
    </row>
    <row r="299" spans="2:2" hidden="1">
      <c r="B299" s="302" t="s">
        <v>179</v>
      </c>
    </row>
    <row r="300" spans="2:2" hidden="1">
      <c r="B300" s="302" t="s">
        <v>188</v>
      </c>
    </row>
    <row r="301" spans="2:2" hidden="1">
      <c r="B301" s="302" t="s">
        <v>184</v>
      </c>
    </row>
    <row r="302" spans="2:2" hidden="1">
      <c r="B302" s="302" t="s">
        <v>185</v>
      </c>
    </row>
    <row r="303" spans="2:2" hidden="1">
      <c r="B303" s="302" t="s">
        <v>186</v>
      </c>
    </row>
    <row r="304" spans="2:2" hidden="1">
      <c r="B304" s="302" t="s">
        <v>187</v>
      </c>
    </row>
    <row r="305" spans="2:2" hidden="1">
      <c r="B305" s="302" t="s">
        <v>189</v>
      </c>
    </row>
    <row r="306" spans="2:2" hidden="1">
      <c r="B306" s="302" t="s">
        <v>729</v>
      </c>
    </row>
    <row r="307" spans="2:2" hidden="1">
      <c r="B307" s="302" t="s">
        <v>190</v>
      </c>
    </row>
    <row r="308" spans="2:2" hidden="1">
      <c r="B308" s="302" t="s">
        <v>191</v>
      </c>
    </row>
    <row r="309" spans="2:2" hidden="1">
      <c r="B309" s="302" t="s">
        <v>196</v>
      </c>
    </row>
    <row r="310" spans="2:2" hidden="1">
      <c r="B310" s="302" t="s">
        <v>197</v>
      </c>
    </row>
    <row r="311" spans="2:2" hidden="1">
      <c r="B311" s="302" t="s">
        <v>156</v>
      </c>
    </row>
    <row r="312" spans="2:2" hidden="1">
      <c r="B312" s="302" t="s">
        <v>730</v>
      </c>
    </row>
    <row r="313" spans="2:2" hidden="1">
      <c r="B313" s="302" t="s">
        <v>731</v>
      </c>
    </row>
    <row r="314" spans="2:2" hidden="1">
      <c r="B314" s="302" t="s">
        <v>198</v>
      </c>
    </row>
    <row r="315" spans="2:2" hidden="1">
      <c r="B315" s="302" t="s">
        <v>157</v>
      </c>
    </row>
    <row r="316" spans="2:2" hidden="1">
      <c r="B316" s="302" t="s">
        <v>732</v>
      </c>
    </row>
    <row r="317" spans="2:2" hidden="1">
      <c r="B317" s="302" t="s">
        <v>170</v>
      </c>
    </row>
    <row r="318" spans="2:2" hidden="1">
      <c r="B318" s="302" t="s">
        <v>202</v>
      </c>
    </row>
    <row r="319" spans="2:2" hidden="1">
      <c r="B319" s="302" t="s">
        <v>203</v>
      </c>
    </row>
    <row r="320" spans="2:2" hidden="1">
      <c r="B320" s="302" t="s">
        <v>182</v>
      </c>
    </row>
    <row r="321" hidden="1"/>
  </sheetData>
  <dataConsolidate/>
  <customSheetViews>
    <customSheetView guid="{C16E6025-0F4E-5C45-83BC-38B893A773D8}" scale="85" showGridLines="0" fitToPage="1" hiddenRows="1" topLeftCell="L1">
      <selection activeCell="I57" sqref="I57"/>
      <pageSetup paperSize="8" scale="36" fitToHeight="0" orientation="landscape" cellComments="asDisplayed"/>
    </customSheetView>
    <customSheetView guid="{811AEEFD-864B-4295-BC4B-D3F68E941F91}" scale="85" showGridLines="0" fitToPage="1" hiddenRows="1" topLeftCell="L1">
      <selection activeCell="I57" sqref="I57"/>
      <pageSetup paperSize="8" scale="36" fitToHeight="0" orientation="landscape" cellComments="asDisplayed"/>
    </customSheetView>
    <customSheetView guid="{1A7E7A08-D972-4E2D-851E-9E56DC6645DB}" scale="85" showGridLines="0" fitToPage="1" hiddenRows="1" topLeftCell="L1">
      <selection activeCell="I57" sqref="I57"/>
      <pageSetup paperSize="8" scale="36" fitToHeight="0" orientation="landscape" cellComments="asDisplayed"/>
    </customSheetView>
    <customSheetView guid="{D749D8ED-BF3B-4A77-B2E7-1AB83FF32417}" scale="85" showGridLines="0" fitToPage="1" hiddenRows="1">
      <pageSetup paperSize="8" scale="36" fitToHeight="0" orientation="landscape" cellComments="asDisplayed"/>
    </customSheetView>
    <customSheetView guid="{827F82A2-A4FA-4336-9BE8-6D2B292EC76D}" scale="85" showGridLines="0" fitToPage="1" hiddenRows="1">
      <selection activeCell="O131" sqref="O131"/>
      <pageSetup paperSize="8" scale="36" fitToHeight="0" orientation="landscape" cellComments="asDisplayed"/>
    </customSheetView>
    <customSheetView guid="{CE2E0357-2E92-4626-8CBB-3829B8A193B0}" scale="85" showGridLines="0" fitToPage="1" hiddenRows="1" topLeftCell="L57">
      <selection activeCell="I57" sqref="I57"/>
      <pageSetup paperSize="8" scale="36" fitToHeight="0" orientation="landscape" cellComments="asDisplayed"/>
    </customSheetView>
    <customSheetView guid="{B0EC7550-2A5F-4817-AE13-B2890DAA90D8}" scale="85" showGridLines="0" fitToPage="1" hiddenRows="1" topLeftCell="L1">
      <selection activeCell="I57" sqref="I57"/>
      <pageSetup paperSize="8" scale="36" fitToHeight="0" orientation="landscape" cellComments="asDisplayed"/>
    </customSheetView>
    <customSheetView guid="{4412D848-236E-4B44-83CE-1366056B2D08}" scale="85" showGridLines="0" fitToPage="1" hiddenRows="1" topLeftCell="L1">
      <selection activeCell="I57" sqref="I57"/>
      <pageSetup paperSize="8" scale="36" fitToHeight="0" orientation="landscape" cellComments="asDisplayed"/>
    </customSheetView>
  </customSheetViews>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E78:F78"/>
    <mergeCell ref="I78:J78"/>
    <mergeCell ref="M78:N78"/>
    <mergeCell ref="Q78:R78"/>
    <mergeCell ref="E79:F79"/>
    <mergeCell ref="I79:J79"/>
    <mergeCell ref="M79:N79"/>
    <mergeCell ref="Q79:R79"/>
    <mergeCell ref="F76:G76"/>
    <mergeCell ref="J76:K76"/>
    <mergeCell ref="N76:O76"/>
    <mergeCell ref="R76:S7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D85:G85"/>
    <mergeCell ref="H85:K85"/>
    <mergeCell ref="L85:O85"/>
    <mergeCell ref="P85:S85"/>
    <mergeCell ref="B86:B87"/>
    <mergeCell ref="C86:C87"/>
    <mergeCell ref="D86:E86"/>
    <mergeCell ref="H86:I86"/>
    <mergeCell ref="L86:M86"/>
    <mergeCell ref="P86:Q86"/>
    <mergeCell ref="D87:E87"/>
    <mergeCell ref="H87:I87"/>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M118:N118"/>
    <mergeCell ref="R118:S118"/>
    <mergeCell ref="E119:F119"/>
    <mergeCell ref="I119:J119"/>
    <mergeCell ref="M119:N119"/>
    <mergeCell ref="R119:S119"/>
    <mergeCell ref="M116:N116"/>
    <mergeCell ref="R116:S116"/>
    <mergeCell ref="E117:F117"/>
    <mergeCell ref="I117:J117"/>
    <mergeCell ref="M117:N117"/>
    <mergeCell ref="R117:S117"/>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xWindow="1513" yWindow="859"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Q27 M21:O21">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P63:Q63 M28 I28 Q22:Q23 E28 E55 E103 I55 M55 M57 I57 Q28 E57 Q57 I65 M65 Q65 Q103 M111 I111 M103 I103 E111 Q55 D63:E63 E105 E107 E109 I105 I107 I109 M105 M107 M109 Q105 Q107 Q109 Q111 H63:I63 L63:M63 M22:M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4" x14ac:dyDescent="0"/>
  <sheetData/>
  <customSheetViews>
    <customSheetView guid="{C16E6025-0F4E-5C45-83BC-38B893A773D8}"/>
    <customSheetView guid="{811AEEFD-864B-4295-BC4B-D3F68E941F91}"/>
    <customSheetView guid="{1A7E7A08-D972-4E2D-851E-9E56DC6645DB}"/>
    <customSheetView guid="{D749D8ED-BF3B-4A77-B2E7-1AB83FF32417}" state="hidden"/>
    <customSheetView guid="{B0EC7550-2A5F-4817-AE13-B2890DAA90D8}"/>
    <customSheetView guid="{4412D848-236E-4B44-83CE-1366056B2D08}"/>
  </customSheetView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0ebc7f6951e18b1b845fba02da14aba7">
  <xsd:schema xmlns:xsd="http://www.w3.org/2001/XMLSchema" xmlns:xs="http://www.w3.org/2001/XMLSchema" xmlns:p="http://schemas.microsoft.com/office/2006/metadata/properties" xmlns:ns2="dc9b7735-1e97-4a24-b7a2-47bf824ab39e" targetNamespace="http://schemas.microsoft.com/office/2006/metadata/properties" ma:root="true" ma:fieldsID="99d971b316a2be44ee092efcb7dccb2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53</ProjectId>
    <ReportingPeriod xmlns="dc9b7735-1e97-4a24-b7a2-47bf824ab39e" xsi:nil="true"/>
    <WBDocsDocURL xmlns="dc9b7735-1e97-4a24-b7a2-47bf824ab39e">http://wbdocsservices.worldbank.org/services?I4_SERVICE=VC&amp;I4_KEY=TF069015&amp;I4_DOCID=090224b086431ad9</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6B1C50A-F1D6-4AB4-827E-83A4027D4227}"/>
</file>

<file path=customXml/itemProps2.xml><?xml version="1.0" encoding="utf-8"?>
<ds:datastoreItem xmlns:ds="http://schemas.openxmlformats.org/officeDocument/2006/customXml" ds:itemID="{B1AACFDF-BD56-477A-BA71-071606E2B24B}"/>
</file>

<file path=customXml/itemProps3.xml><?xml version="1.0" encoding="utf-8"?>
<ds:datastoreItem xmlns:ds="http://schemas.openxmlformats.org/officeDocument/2006/customXml" ds:itemID="{70FD330A-342F-40B7-8019-3FA34AB5236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Procurement</vt:lpstr>
      <vt:lpstr>Risk Assesment</vt:lpstr>
      <vt:lpstr>Rating</vt:lpstr>
      <vt:lpstr>Project Indicators</vt:lpstr>
      <vt:lpstr>Lessons Learned</vt:lpstr>
      <vt:lpstr>Results Tracker</vt:lpstr>
      <vt:lpstr>Sheet1</vt:lpstr>
      <vt:lpstr>Units for Indicators</vt:lpstr>
    </vt:vector>
  </TitlesOfParts>
  <Company>The World Bank Group</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Gomes</cp:lastModifiedBy>
  <cp:lastPrinted>2018-02-26T18:44:44Z</cp:lastPrinted>
  <dcterms:created xsi:type="dcterms:W3CDTF">2010-11-30T14:15:01Z</dcterms:created>
  <dcterms:modified xsi:type="dcterms:W3CDTF">2018-10-11T22:53:09Z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