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defaultThemeVersion="124226"/>
  <mc:AlternateContent xmlns:mc="http://schemas.openxmlformats.org/markup-compatibility/2006">
    <mc:Choice Requires="x15">
      <x15ac:absPath xmlns:x15ac="http://schemas.microsoft.com/office/spreadsheetml/2010/11/ac" url="P:\Adaptation Fund\Projects and Programs\Project reports\Egypt\PPR 6\"/>
    </mc:Choice>
  </mc:AlternateContent>
  <xr:revisionPtr revIDLastSave="0" documentId="8_{92A8CCD2-0497-4248-891B-7C8A758C7ABD}" xr6:coauthVersionLast="41" xr6:coauthVersionMax="41" xr10:uidLastSave="{00000000-0000-0000-0000-000000000000}"/>
  <bookViews>
    <workbookView xWindow="-110" yWindow="-110" windowWidth="19420" windowHeight="10420" tabRatio="665" activeTab="4" xr2:uid="{00000000-000D-0000-FFFF-FFFF00000000}"/>
  </bookViews>
  <sheets>
    <sheet name="Overview" sheetId="23" r:id="rId1"/>
    <sheet name=" Financial data" sheetId="14" r:id="rId2"/>
    <sheet name="Procurements" sheetId="15" state="hidden" r:id="rId3"/>
    <sheet name="Risk Assesment" sheetId="18" r:id="rId4"/>
    <sheet name="Rating" sheetId="12" r:id="rId5"/>
    <sheet name=" Project Indicators" sheetId="19" r:id="rId6"/>
    <sheet name="Lessons Learned" sheetId="20"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 localSheetId="1">#REF!</definedName>
    <definedName name="Month" localSheetId="5">#REF!</definedName>
    <definedName name="Month" localSheetId="6">#REF!</definedName>
    <definedName name="Month" localSheetId="0">#REF!</definedName>
    <definedName name="Month" localSheetId="2">#REF!</definedName>
    <definedName name="Month" localSheetId="4">#REF!</definedName>
    <definedName name="Month" localSheetId="3">#REF!</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 localSheetId="1">#REF!</definedName>
    <definedName name="Year" localSheetId="5">#REF!</definedName>
    <definedName name="Year" localSheetId="6">#REF!</definedName>
    <definedName name="Year" localSheetId="0">#REF!</definedName>
    <definedName name="Year" localSheetId="2">#REF!</definedName>
    <definedName name="Year" localSheetId="4">#REF!</definedName>
    <definedName name="Year" localSheetId="3">#REF!</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4" l="1"/>
  <c r="F43" i="14"/>
  <c r="E49" i="15" l="1"/>
  <c r="F48" i="15"/>
  <c r="E48" i="15"/>
  <c r="E46" i="15"/>
  <c r="F45" i="15"/>
  <c r="E45" i="15"/>
  <c r="F42" i="15"/>
  <c r="E41" i="15"/>
  <c r="E40" i="15"/>
  <c r="F39" i="15"/>
  <c r="E39" i="15"/>
  <c r="E38" i="15"/>
  <c r="F37" i="15"/>
  <c r="E37" i="15"/>
  <c r="E36" i="15"/>
  <c r="E35" i="15"/>
  <c r="F34" i="15"/>
  <c r="E34" i="15"/>
  <c r="E33" i="15"/>
  <c r="E32" i="15"/>
  <c r="F31" i="15"/>
  <c r="E31" i="15"/>
  <c r="E30" i="15"/>
  <c r="E29" i="15"/>
  <c r="F28" i="15"/>
  <c r="E28" i="15"/>
  <c r="E27" i="15"/>
  <c r="E26" i="15"/>
  <c r="E25" i="15"/>
  <c r="E24" i="15"/>
  <c r="F22" i="15"/>
  <c r="E22" i="15"/>
  <c r="G13" i="15"/>
  <c r="E13" i="15"/>
  <c r="G12" i="15"/>
  <c r="E12" i="15"/>
  <c r="G11" i="15"/>
  <c r="E11" i="15"/>
  <c r="H11" i="15" s="1"/>
  <c r="H12" i="15" l="1"/>
  <c r="H13" i="15"/>
</calcChain>
</file>

<file path=xl/sharedStrings.xml><?xml version="1.0" encoding="utf-8"?>
<sst xmlns="http://schemas.openxmlformats.org/spreadsheetml/2006/main" count="1774" uniqueCount="946">
  <si>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</si>
  <si>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</si>
  <si>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</si>
  <si>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</si>
  <si>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</si>
  <si>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</si>
  <si>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</si>
  <si>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</si>
  <si>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</si>
  <si>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</si>
  <si>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</si>
  <si>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</si>
  <si>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</si>
  <si>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</si>
  <si>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</si>
  <si>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</si>
  <si>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</si>
  <si>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</si>
  <si>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</si>
  <si>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</si>
  <si>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</si>
  <si>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</si>
  <si>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</si>
  <si>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</si>
  <si>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</si>
  <si>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</si>
  <si>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</si>
  <si>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</si>
  <si>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</si>
  <si>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</si>
  <si>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</si>
  <si>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</si>
  <si>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</si>
  <si>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</si>
  <si>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</si>
  <si>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</si>
  <si>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</si>
  <si>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</si>
  <si>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</si>
  <si>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</si>
  <si>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</si>
  <si>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</si>
  <si>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</si>
  <si>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</si>
  <si>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</si>
  <si>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</si>
  <si>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</si>
  <si>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</si>
  <si>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</si>
  <si>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</si>
  <si>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</si>
  <si>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</si>
  <si>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</si>
  <si>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</si>
  <si>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</si>
  <si>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</si>
  <si>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</si>
  <si>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</si>
  <si>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</si>
  <si>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</si>
  <si>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</si>
  <si>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</si>
  <si>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</si>
  <si>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</si>
  <si>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</si>
  <si>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</si>
  <si>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</si>
  <si>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</si>
  <si>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</si>
  <si>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</si>
  <si>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</si>
  <si>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</si>
  <si>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</si>
  <si>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</si>
  <si>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</si>
  <si>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</si>
  <si>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</si>
  <si>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</si>
  <si>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</si>
  <si>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</si>
  <si>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</si>
  <si>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</si>
  <si>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</si>
  <si>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</si>
  <si>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</si>
  <si>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</si>
  <si>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</si>
  <si>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</si>
  <si>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</si>
  <si>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</si>
  <si>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</si>
  <si>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</si>
  <si>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</si>
  <si>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</si>
  <si>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</si>
  <si>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</si>
  <si>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</si>
  <si>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</si>
  <si>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</si>
  <si>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</si>
  <si>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</si>
  <si>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</si>
  <si>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</si>
  <si>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</si>
  <si>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</si>
  <si>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</si>
  <si>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</si>
  <si>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</si>
  <si>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</si>
  <si>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</si>
  <si>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</si>
  <si>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</si>
  <si>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</si>
  <si>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</si>
  <si>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</si>
  <si>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</si>
  <si>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</si>
  <si>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</si>
  <si>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</si>
  <si>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</si>
  <si>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</si>
  <si>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</si>
  <si>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</si>
  <si>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</si>
  <si>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</si>
  <si>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</si>
  <si>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</si>
  <si>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</si>
  <si>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</si>
  <si>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</si>
  <si>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</si>
  <si>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</si>
  <si>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</si>
  <si>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</si>
  <si>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</si>
  <si>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</si>
  <si>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</si>
  <si>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</si>
  <si>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</si>
  <si>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</si>
  <si>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</si>
  <si>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</si>
  <si>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</si>
  <si>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</si>
  <si>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</si>
  <si>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</si>
  <si>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</si>
  <si>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</si>
  <si>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</si>
  <si>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</si>
  <si>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</si>
  <si>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</si>
  <si>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</si>
  <si>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</si>
  <si>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</si>
  <si>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</si>
  <si>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</si>
  <si>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</si>
  <si>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</si>
  <si>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</si>
  <si>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</si>
  <si>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</si>
  <si>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</si>
  <si>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</si>
  <si>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</si>
  <si>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</si>
  <si>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</si>
  <si>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</si>
  <si>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</si>
  <si>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</si>
  <si>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</si>
  <si>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</si>
  <si>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</si>
  <si>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</si>
  <si>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</si>
  <si>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</si>
  <si>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</si>
  <si>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</si>
  <si>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</si>
  <si>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</si>
  <si>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</si>
  <si>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</si>
  <si>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</si>
  <si>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</si>
  <si>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</si>
  <si>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</si>
  <si>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</si>
  <si>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</si>
  <si>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</si>
  <si>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</si>
  <si>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</si>
  <si>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</si>
  <si>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</si>
  <si>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</si>
  <si>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</si>
  <si>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</si>
  <si>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</si>
  <si>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</si>
  <si>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</si>
  <si>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</si>
  <si>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</si>
  <si>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</si>
  <si>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</si>
  <si>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</si>
  <si>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</si>
  <si>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</si>
  <si>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</si>
  <si>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</si>
  <si>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</si>
  <si>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</si>
  <si>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</si>
  <si>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</si>
  <si>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</si>
  <si>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</si>
  <si>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</si>
  <si>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</si>
  <si>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</si>
  <si>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</si>
  <si>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</si>
  <si>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</si>
  <si>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</si>
  <si>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</si>
  <si>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</si>
  <si>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</si>
  <si>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</si>
  <si>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</si>
  <si>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</si>
  <si>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</si>
  <si>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</si>
  <si>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</si>
  <si>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</si>
  <si>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</si>
  <si>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</si>
  <si>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</si>
  <si>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</si>
  <si>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</si>
  <si>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</si>
  <si>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</si>
  <si>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</si>
  <si>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</si>
  <si>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</si>
  <si>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</si>
  <si>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</si>
  <si>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</si>
  <si>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</si>
  <si>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</si>
  <si>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</si>
  <si>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</si>
  <si>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</si>
  <si>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</si>
  <si>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</si>
  <si>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</si>
  <si>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</si>
  <si>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</si>
  <si>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</si>
  <si>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</si>
  <si>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</si>
  <si>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</si>
  <si>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</si>
  <si>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</si>
  <si>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</si>
  <si>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</si>
  <si>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</si>
  <si>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</si>
  <si>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</si>
  <si>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</si>
  <si>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</si>
  <si>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</si>
  <si>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</si>
  <si>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</si>
  <si>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</si>
  <si>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</si>
  <si>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</si>
  <si>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</si>
  <si>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</si>
  <si>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</si>
  <si>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</si>
  <si>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</si>
  <si>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</si>
  <si>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</si>
  <si>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</si>
  <si>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</si>
  <si>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</si>
  <si>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</si>
  <si>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</si>
  <si>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</si>
  <si>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</si>
  <si>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</si>
  <si>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</si>
  <si>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</si>
  <si>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</si>
  <si>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</si>
  <si>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</si>
  <si>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</si>
  <si>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</si>
  <si>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</si>
  <si>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</si>
  <si>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</si>
  <si>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</si>
  <si>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</si>
  <si>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</si>
  <si>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</si>
  <si>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</si>
  <si>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</si>
  <si>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</si>
  <si>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</si>
  <si>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</si>
  <si>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</si>
  <si>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</si>
  <si>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</si>
  <si>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</si>
  <si>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</si>
  <si>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</si>
  <si>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</si>
  <si>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</si>
  <si>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</si>
  <si>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</si>
  <si>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</si>
  <si>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</si>
  <si>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</si>
  <si>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</si>
  <si>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</si>
  <si>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</si>
  <si>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Arial"/>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</si>
  <si>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</si>
  <si>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</si>
  <si>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</si>
  <si>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</si>
  <si>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</si>
  <si>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</si>
  <si>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</si>
  <si>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</si>
  <si>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</si>
  <si>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</si>
  <si>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</si>
  <si>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</si>
  <si>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</si>
  <si>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</si>
  <si>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</si>
  <si>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</si>
  <si>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</si>
  <si>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</si>
  <si>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Arial"/>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</si>
  <si>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</si>
  <si>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</si>
  <si>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</si>
  <si>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</si>
  <si>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</si>
  <si>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</si>
  <si>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</si>
  <si>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</si>
  <si>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</si>
  <si>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</si>
  <si>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</si>
  <si>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</si>
  <si>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</si>
  <si>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</si>
  <si>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</si>
  <si>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</si>
  <si>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</si>
  <si>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</si>
  <si>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</si>
  <si>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</si>
  <si>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</si>
  <si>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</si>
  <si>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</si>
  <si>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</si>
  <si>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</si>
  <si>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</si>
  <si>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</si>
  <si>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</si>
  <si>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</si>
  <si>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</si>
  <si>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</si>
  <si>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</si>
  <si>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</si>
  <si>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</si>
  <si>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</si>
  <si>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</si>
  <si>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Arial"/>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</si>
  <si>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</si>
  <si>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</si>
  <si>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</si>
  <si>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</si>
  <si>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</si>
  <si>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</si>
  <si>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</si>
  <si>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</si>
  <si>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</si>
  <si>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</si>
  <si>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</si>
  <si>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</si>
  <si>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</si>
  <si>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</si>
  <si>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</si>
  <si>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</si>
  <si>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</si>
  <si>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</si>
  <si>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Arial"/>
        <family val="2"/>
      </rPr>
      <t>Core Indicator</t>
    </r>
    <r>
      <rPr>
        <sz val="11"/>
        <color theme="1"/>
        <rFont val="Calibri"/>
        <family val="2"/>
        <scheme val="minor"/>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</si>
  <si>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</si>
  <si>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</si>
  <si>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</si>
  <si>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</si>
  <si>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</si>
  <si>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</si>
  <si>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</si>
  <si>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</si>
  <si>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</si>
  <si>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</si>
  <si>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</si>
  <si>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</si>
  <si>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</si>
  <si>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</si>
  <si>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</si>
  <si>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</si>
  <si>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</si>
  <si>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</si>
  <si>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</si>
  <si>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</si>
  <si>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</si>
  <si>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</si>
  <si>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</si>
  <si>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</si>
  <si>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</si>
  <si>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</si>
  <si>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</si>
  <si>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</si>
  <si>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</si>
  <si>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</si>
  <si>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</si>
  <si>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</si>
  <si>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</si>
  <si>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</si>
  <si>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</si>
  <si>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</si>
  <si>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</si>
  <si>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</si>
  <si>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</si>
  <si>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</si>
  <si>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</si>
  <si>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</si>
  <si>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</si>
  <si>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</si>
  <si>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</si>
  <si>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</si>
  <si>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</si>
  <si>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</si>
  <si>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</si>
  <si>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</si>
  <si>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</si>
  <si>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</si>
  <si>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</si>
  <si>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</si>
  <si>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</si>
  <si>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</si>
  <si>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</si>
  <si>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</si>
  <si>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</si>
  <si>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</si>
  <si>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</si>
  <si>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</si>
  <si>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</si>
  <si>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</si>
  <si>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</si>
  <si>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</si>
  <si>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</si>
  <si>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</si>
  <si>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</si>
  <si>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</si>
  <si>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</si>
  <si>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</si>
  <si>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</si>
  <si>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</si>
  <si>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</si>
  <si>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</si>
  <si>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</si>
  <si>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</si>
  <si>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</si>
  <si>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</si>
  <si>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</si>
  <si>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</si>
  <si>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</si>
  <si>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</si>
  <si>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</si>
  <si>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</si>
  <si>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</si>
  <si>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</si>
  <si>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</si>
  <si>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</si>
  <si>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</si>
  <si>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</si>
  <si>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</si>
  <si>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</si>
  <si>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</si>
  <si>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</si>
  <si>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</si>
  <si>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</si>
  <si>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</si>
  <si>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</si>
  <si>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</si>
  <si>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</si>
  <si>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</si>
  <si>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</si>
  <si>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</si>
  <si>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</si>
  <si>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</si>
  <si>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</si>
  <si>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</si>
  <si>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</si>
  <si>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</si>
  <si>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</si>
  <si>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</si>
  <si>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</si>
  <si>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</si>
  <si>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</si>
  <si>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</si>
  <si>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</si>
  <si>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</si>
  <si>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</si>
  <si>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</si>
  <si>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</si>
  <si>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</si>
  <si>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</si>
  <si>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</si>
  <si>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</si>
  <si>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</si>
  <si>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</si>
  <si>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</si>
  <si>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</si>
  <si>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</si>
  <si>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</si>
  <si>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</si>
  <si>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</si>
  <si>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</si>
  <si>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</si>
  <si>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</si>
  <si>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</si>
  <si>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</si>
  <si>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</si>
  <si>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</si>
  <si>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</si>
  <si>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</si>
  <si>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</si>
  <si>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</si>
  <si>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</si>
  <si>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</si>
  <si>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</si>
  <si>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</si>
  <si>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</si>
  <si>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</si>
  <si>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</si>
  <si>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</si>
  <si>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</si>
  <si>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</si>
  <si>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</si>
  <si>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</si>
  <si>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</si>
  <si>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</si>
  <si>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</si>
  <si>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</si>
  <si>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</si>
  <si>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</si>
  <si>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</si>
  <si>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</si>
  <si>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</si>
  <si>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</si>
  <si>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</si>
  <si>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</si>
  <si>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</si>
  <si>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</si>
  <si>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</si>
  <si>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</si>
  <si>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</si>
  <si>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</si>
  <si>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</si>
  <si>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</si>
  <si>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</si>
  <si>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</si>
  <si>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</si>
  <si>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</si>
  <si>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</si>
  <si>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</si>
  <si>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</si>
  <si>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</si>
  <si>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</si>
  <si>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</si>
  <si>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</si>
  <si>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</si>
  <si>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</si>
  <si>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</si>
  <si>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</si>
  <si>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</si>
  <si>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</si>
  <si>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</si>
  <si>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</si>
  <si>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</si>
  <si>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</si>
  <si>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</si>
  <si>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</si>
  <si>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</si>
  <si>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</si>
  <si>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</si>
  <si>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</si>
  <si>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</si>
  <si>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</si>
  <si>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</si>
  <si>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</si>
  <si>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</si>
  <si>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</si>
  <si>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</si>
  <si>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</si>
  <si>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</si>
  <si>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</si>
  <si>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</si>
  <si>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</si>
  <si>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</si>
  <si>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</si>
  <si>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</si>
  <si>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</si>
  <si>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</si>
  <si>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</si>
  <si>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</si>
  <si>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</si>
  <si>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</si>
  <si>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</si>
  <si>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</si>
  <si>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</si>
  <si>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</si>
  <si>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</si>
  <si>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</si>
  <si>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</si>
  <si>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</si>
  <si>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</si>
  <si>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</si>
  <si>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</si>
  <si>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</si>
  <si>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</si>
  <si>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</si>
  <si>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</si>
  <si>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</si>
  <si>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</si>
  <si>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</si>
  <si>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</si>
  <si>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</si>
  <si>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</si>
  <si>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</si>
  <si>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</si>
  <si>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</si>
  <si>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</si>
  <si>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</si>
  <si>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</si>
  <si>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</si>
  <si>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</si>
  <si>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</si>
  <si>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</si>
  <si>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</si>
  <si>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</si>
  <si>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</si>
  <si>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</si>
  <si>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</si>
  <si>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</si>
  <si>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</si>
  <si>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</si>
  <si>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</si>
  <si>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</si>
  <si>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</si>
  <si>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</si>
  <si>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</si>
  <si>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</si>
  <si>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</si>
  <si>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</si>
  <si>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Arial"/>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</si>
  <si>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</si>
  <si>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</si>
  <si>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</si>
  <si>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</si>
  <si>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HS</t>
  </si>
  <si>
    <t>1.2. Establishment
of a climate
change and food
security
monitoring system</t>
  </si>
  <si>
    <t>1.3. Introduction
and use of water
saving irrigation
and other
adaptation
techniques</t>
  </si>
  <si>
    <t xml:space="preserve">1.4. Building
resilience in
agricultural
production </t>
  </si>
  <si>
    <t>1.5. Building
resilience through
livestock and
poultry
production'</t>
  </si>
  <si>
    <t xml:space="preserve"> 2.1. Training of
government
technical staff</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</si>
  <si>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</si>
  <si>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</si>
  <si>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</si>
  <si>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Please Provide the Name and Contact information of person(s) responsible for completing the Rating section</t>
  </si>
  <si>
    <t>1.5. Building resilience through livestock and poultry production'</t>
  </si>
  <si>
    <t>Output 2.3 Sharing project results and lessons learned and mainstreaming new approaches in local and national planning</t>
  </si>
  <si>
    <t>ithar.khalil@wfp.org</t>
  </si>
  <si>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</si>
  <si>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</si>
  <si>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</si>
  <si>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</si>
  <si>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</si>
  <si>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</si>
  <si>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</si>
  <si>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</si>
  <si>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</si>
  <si>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</si>
  <si>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</si>
  <si>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</si>
  <si>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</si>
  <si>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</si>
  <si>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</si>
  <si>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 xml:space="preserve">Dr. Ithar Khalil, WFP Egypt Country Office </t>
  </si>
  <si>
    <t>Output 2.3</t>
  </si>
  <si>
    <t>Output 2.4</t>
  </si>
  <si>
    <t>Output 1.1</t>
  </si>
  <si>
    <t>Output 1.2</t>
  </si>
  <si>
    <t>Output 1.3</t>
  </si>
  <si>
    <t>Output 1.4</t>
  </si>
  <si>
    <t>Output 1.5</t>
  </si>
  <si>
    <t>Output 2.1</t>
  </si>
  <si>
    <t>Output 2.2</t>
  </si>
  <si>
    <t>Output2.4</t>
  </si>
  <si>
    <t>Project Execution Costs</t>
  </si>
  <si>
    <t>Project
Management Fee</t>
  </si>
  <si>
    <t>Signature Date</t>
  </si>
  <si>
    <t>Veterinary equipment</t>
  </si>
  <si>
    <t xml:space="preserve">El Fatmya for Trade </t>
  </si>
  <si>
    <t>Scored the highest in
 technical &amp; financial evaluations</t>
  </si>
  <si>
    <t>Tony Medico</t>
  </si>
  <si>
    <t>Samrilio Co.</t>
  </si>
  <si>
    <t>Ingaz Co.</t>
  </si>
  <si>
    <t>Delta For Trade</t>
  </si>
  <si>
    <t>Bid for canal lining materials for Isna-Luxor  Gov.</t>
  </si>
  <si>
    <t>Samir for Construction</t>
  </si>
  <si>
    <t>Sobhi for Construction</t>
  </si>
  <si>
    <t xml:space="preserve">printed materiald   </t>
  </si>
  <si>
    <t xml:space="preserve">Shado Print </t>
  </si>
  <si>
    <t xml:space="preserve">Beeatshro for printing </t>
  </si>
  <si>
    <t>Next for Trade</t>
  </si>
  <si>
    <t>Unforeseen changes in poverty, hunger, nutrition, and other socio-economic variables due to external factors such as Triple F crisis, pandemics, climate change.</t>
  </si>
  <si>
    <t>Medium</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</si>
  <si>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</si>
  <si>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</si>
  <si>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</si>
  <si>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</si>
  <si>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</si>
  <si>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Non-sustainability of the project due to institutional or financial factors </t>
  </si>
  <si>
    <t xml:space="preserve">Security risk: Egypt in general has witnessed an increase in crime compared to the past, which poses a risk to property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</si>
  <si>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</si>
  <si>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</si>
  <si>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</si>
  <si>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</si>
  <si>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</si>
  <si>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</si>
  <si>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</si>
  <si>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</si>
  <si>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</si>
  <si>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</si>
  <si>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</si>
  <si>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</si>
  <si>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</si>
  <si>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</si>
  <si>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</si>
  <si>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</si>
  <si>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</si>
  <si>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</si>
  <si>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</si>
  <si>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</si>
  <si>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</si>
  <si>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</si>
  <si>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</si>
  <si>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</si>
  <si>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</si>
  <si>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</si>
  <si>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</si>
  <si>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</si>
  <si>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</si>
  <si>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</si>
  <si>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</si>
  <si>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</si>
  <si>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</si>
  <si>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</si>
  <si>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</si>
  <si>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</si>
  <si>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</si>
  <si>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</si>
  <si>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</si>
  <si>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</si>
  <si>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</si>
  <si>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</si>
  <si>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</si>
  <si>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</si>
  <si>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</si>
  <si>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</si>
  <si>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</si>
  <si>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</si>
  <si>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</si>
  <si>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</si>
  <si>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</si>
  <si>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</si>
  <si>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</si>
  <si>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</si>
  <si>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</si>
  <si>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</si>
  <si>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</si>
  <si>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</si>
  <si>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</si>
  <si>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</si>
  <si>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</si>
  <si>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</si>
  <si>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</si>
  <si>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</si>
  <si>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</si>
  <si>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</si>
  <si>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</si>
  <si>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</si>
  <si>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</si>
  <si>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</si>
  <si>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</si>
  <si>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</si>
  <si>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</si>
  <si>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</si>
  <si>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NA</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</si>
  <si>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</si>
  <si>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</si>
  <si>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</si>
  <si>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</si>
  <si>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</si>
  <si>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</si>
  <si>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hozayen2004@hotmail.com </t>
  </si>
  <si>
    <t xml:space="preserve"> An  estimated 80% of target population understand climate change phenomenon, risks to livelihoods, and adaptation solutions</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</si>
  <si>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project youtube chanel :  https://www.youtube.com/channel/UCSwyykkhNwFgvZTL0mCFP4Q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</si>
  <si>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t>
  </si>
  <si>
    <t>Arnot Co.for Construction</t>
  </si>
  <si>
    <t>Bid for canal lining materials for Banban-Aswan  Gov.</t>
  </si>
  <si>
    <t>Yosef for Construction</t>
  </si>
  <si>
    <t>Fared for Construction</t>
  </si>
  <si>
    <t>Almothda for Construction</t>
  </si>
  <si>
    <t>Maka for Construction</t>
  </si>
  <si>
    <t>RTS Co.</t>
  </si>
  <si>
    <t>Alahly Co.</t>
  </si>
  <si>
    <t>Nas Tecnolgy Co.</t>
  </si>
  <si>
    <t>Toshiba Co.</t>
  </si>
  <si>
    <t>Z. Desin Co.</t>
  </si>
  <si>
    <t>Seven ProdacionCo.</t>
  </si>
  <si>
    <t>Elctronic Machines        (5 Photocoper)</t>
  </si>
  <si>
    <t>Elctronic Machines (50Computer&amp;50Printers)</t>
  </si>
  <si>
    <t>5 documentaries  for Project</t>
  </si>
  <si>
    <t xml:space="preserve">Many of the project intervensions are already being replicated both in the project villages as  well as in new villages. The project intervensions in wheat have already been adopted by the  National Wheat campaign for ntaional upscaling. </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</si>
  <si>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 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</si>
  <si>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 xml:space="preserve">Project Execution Costs </t>
  </si>
  <si>
    <t xml:space="preserve">EGY/MIE/Food/2011/1
</t>
  </si>
  <si>
    <t>Payment to Date(USD)</t>
  </si>
  <si>
    <t>MOU</t>
  </si>
  <si>
    <t>Directorate of Agriculture in  Aswan</t>
  </si>
  <si>
    <t>May2016</t>
  </si>
  <si>
    <t>Animal Production Research Institute</t>
  </si>
  <si>
    <t xml:space="preserve">AOI </t>
  </si>
  <si>
    <t>N.A</t>
  </si>
  <si>
    <t xml:space="preserve">1.2  Monitoring System
</t>
  </si>
  <si>
    <t xml:space="preserve">1.1 Community Mobilization
</t>
  </si>
  <si>
    <t xml:space="preserve">1.3  Water Saving Techniques
</t>
  </si>
  <si>
    <t xml:space="preserve">1.4 Resilience in Agriculture Production
</t>
  </si>
  <si>
    <t xml:space="preserve">1.5 Resilience in Livestock Production
</t>
  </si>
  <si>
    <t>2.1  
Training of Government Officials</t>
  </si>
  <si>
    <t xml:space="preserve">2.2 Lessons Learned
</t>
  </si>
  <si>
    <t xml:space="preserve">2.3 Results Sharing
</t>
  </si>
  <si>
    <t xml:space="preserve">2.4Academic Integration
</t>
  </si>
  <si>
    <t xml:space="preserve"> As is normally the practice for any WFP projects, gender equality is encouraged at all levels, such as membership of steering and project support commitees, project staff, loans beneficiaries and other activities. 
-The Agro-processing activities included the construction of two units for sub-bed drying of tomatoes and pomegranate peeling. Managed by the local NGOs, women were the primary target of the labor force of these units. Like the animal loans, these units introduced the concept of adding value to crops to significantly increase their selling price and have created a new livelihood for women in the villages.   
- The project also had positive effects on women empowerment that went beyond what was foresen in the project design. Whilst the loans scheme aimed to diversify income sources through animal keeping projects for women (taking into consideration the cultural norms), it was noted that the new income from these loans continued to allow  the women to take up new occupations by setting up SMEs and trading clothes and handicrafts. This created a micro economy within the project areas that is run by women.</t>
  </si>
  <si>
    <t>* Mobility of extension workers was supported by motorcycles during the reporting period. This significanlty impacted their outreach and ability to disseminate good practices from the project to much wider circles of farmers beyond the project villages and throughout the different districts of the project governorates. 
*The deployment of volunteers to mobilize communities and raise awareness is very effective in the catalysing the spread to new neighbouring villages</t>
  </si>
  <si>
    <t xml:space="preserve">The project has been made visible at several levels through presentations to the minister of Agriculture and other senior officials. Site visits have also been effectively undertaken. However, it was not possible to organise events for project beneficiaries to share their experineces with others due for upscaling due to shortage of time during this reporting period.  The annual workshop of the project implemented, successfully bring the different stakeholders together for experience sharing and team building.     </t>
  </si>
  <si>
    <t>s</t>
  </si>
  <si>
    <t>Financial information</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</si>
  <si>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</si>
  <si>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Yes, as indicated in the project annual reports issued so far, several governmental focal points and officials, volunteers, community members and farmers have been trained on several aspects such as communication skills, climate-smart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</si>
  <si>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 300 officials at local and central government, as well as parliament, aware of climate proofing agriculture and water management.
* The Egyptian Parliament stressed the importance of disseminating climate adaptation interventions  and commended the  project interventions.
</t>
  </si>
  <si>
    <t xml:space="preserve">As was the case in previous years, the project continued to build local trust and ownership through the involvement of communities in the identification of priorities, activity planning and implementation.  Wide sharing of the Government's honouring of its commitments in the project implementation  in festive harvest days that acknowledged the government's role and the resulting positive achievements also continued. The project continued to bring concerned government officials together with community members, media, and civil society, which continued to ffectively promoted the trust in the Government's active role in supporting the project and realising its announced objectives.  </t>
  </si>
  <si>
    <t xml:space="preserve">No crimes of this nature have been recorded during the reporting period. As per normal practice, animal heads supplied during the reporting period for loans were insured. </t>
  </si>
  <si>
    <t xml:space="preserve">The substantially positive results achieved continued to demonstrate the economic feasibility of the project interventions. As a result, the numbers of farmers replicating and up scaling in their lands, mostly at their own expenses continued to increase during this reporting period. The Ministry of Agriculture continued to adopt the wheat cultivation interventions in its programmes and during the reporting period. Further, project interventions were adopted in the Ministry's sugar cane and sorghum national campaings. As in previous years, the project prioritised building capacities of the new partner NGOs that joined the project during this reporting period to anchor the project at the local level. It also continued to oversee and support the NGOs with whom partnerships were established during the previous reporting period. Enhancing capacities of the new loans beneficiaries through specialized trainings to help them sustainably manage their projects continued. Engagement of extension officers in trainings and demonstration fields continued to be a priority.   </t>
  </si>
  <si>
    <t xml:space="preserve">35,000 direct farmers and extension workers are adopting some climate risk reduction measures in agriculture and livestock . In addition of 70,000 indirect beneficiaries.
</t>
  </si>
  <si>
    <t>4,962 acres directly benefited from 60 water users associations established and water saving  activates</t>
  </si>
  <si>
    <t xml:space="preserve">To date   all canals undergoing efficiency improvement benefited from water users associations   under the umbrella  of local NGOs . </t>
  </si>
  <si>
    <t>To date, 35,598 people benefited directly from the project activities that provided access to heat resistant strategic plants  (wheat and sorghum , sugar cane and maize), as well as how to change sowing dates, and other soft techniques to reduce climate risks. In addition, some 89,500 people benefited indirectly through seeing the achieved results and adopting the introduced practices in their own fields.</t>
  </si>
  <si>
    <t xml:space="preserve">7,000farmers were engaged in intercropping activities and high value crops </t>
  </si>
  <si>
    <t>25,500 beneficiaries from the training on reduction techniques of climate risk to livestock</t>
  </si>
  <si>
    <t>90 % borrowers engaged in raising livestock will have access to proper vet services equipped to reduce climate risk</t>
  </si>
  <si>
    <t>17,500 women benefiting from small loans to acquire heat tolerant livestock varieties</t>
  </si>
  <si>
    <t>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
* Most of the project interventions are included in the national climate adaptation plan.</t>
  </si>
  <si>
    <t>45 Climate information centres have been established in partner NGOs to deliver services for climate risk reduction. In addition 45 similar centres have been established in the disrict-level offices of the agricultural directorates of the 5 project governorates. The NGO centres have 300 dedicated volunteers while there are 2 staff members in each government center. In addition a MOU has been signed between BMU  and extension sector in the ministry of agriculture aimed to  host the early warning units in the MALR organogram .</t>
  </si>
  <si>
    <t xml:space="preserve">*to improve the extension sector capacity to scale-up climate adaptation interventions,100 extension workers received 100 motorcycles from the project under MOU between the project and extension sector. 
* 250 governmental focal points have been trained on managment of agro- meteorological data, comunication skills, utilization of the system developed under output 1.2 and means of desemination information.                             
 210  governmental  focal points were trained on the utilization of the system developed under output 1.2 and the use of the andriod system to disseminate information among farmers. </t>
  </si>
  <si>
    <t>*seven brochures, 121press releases issued, 6 visibility materials (desk calendar and blocknote, desk organiser) were designed, printed and disseminated and more than (50) articles were written about the project.          
*7  documentary film produced on project interventions and disseminated to concerned stakeholders.</t>
  </si>
  <si>
    <t>5 Facebook groups, one for each governorate, were maintained with an average number of 7000 participants in each. In addition, aYoutube channel with 1000 views is effectively used. As well as the project website was kept updated.
* In addition to 35000 visits to the project website</t>
  </si>
  <si>
    <t xml:space="preserve">*35  Tv spots was produced and aired.                                  * 25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</si>
  <si>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
*10  Presentations were made to the Minister of Agriculture and senior government officials
*60 Site visits organized bringing 301 relevant officials to visit the project fields and see the achievements 
*27 events were organized for beneficiaries to present their experiences to other potential beneficiaries, with 570 average number of  beneficiaries in each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t>
  </si>
  <si>
    <t xml:space="preserve">                                 
 *2145 university students from three universities participated in project interventions in climate adaptation and have been trained on compute skills.</t>
  </si>
  <si>
    <r>
      <t xml:space="preserve">Dr. Ali Hozyen - </t>
    </r>
    <r>
      <rPr>
        <sz val="11"/>
        <rFont val="Times New Roman"/>
        <family val="1"/>
      </rPr>
      <t xml:space="preserve">Supervisor General </t>
    </r>
    <r>
      <rPr>
        <sz val="11"/>
        <color rgb="FFFF0000"/>
        <rFont val="Times New Roman"/>
        <family val="1"/>
      </rPr>
      <t xml:space="preserve"> - </t>
    </r>
    <r>
      <rPr>
        <sz val="11"/>
        <color indexed="8"/>
        <rFont val="Times New Roman"/>
        <family val="1"/>
      </rPr>
      <t>Executive Agency for Comprehensive Development Projects
 (EACDP)- Ministry of Agriculture</t>
    </r>
  </si>
  <si>
    <t xml:space="preserve">Food prices have been closely monitored to identify significant changes in prices and inform activities accordingly. 10 new varieties of wheat, maize, sorghum and sugar cane and improved agricultural practices were introduced, contributing to the strengthening of community resilience to extreme weather events and increasing temperatures. The use of early warning system to relay information on upcoming extreme weather events to farmers continued, significanlty reducing losses in such events.  </t>
  </si>
  <si>
    <t xml:space="preserve"> 74,000 have direct access to the  software. It is estimated that 115,000 indirect beneficiaries are reached. In addition, the software now generates early warning messages for wheat maize sorghum and sugar cane .</t>
  </si>
  <si>
    <r>
      <t>Replication and upscaling of many of the project interventions is already done by farmers in the project villages. Local units and NGOs from other villages have also approached the project to expand its activities to their villages.  N</t>
    </r>
    <r>
      <rPr>
        <sz val="11"/>
        <rFont val="Times New Roman"/>
        <family val="1"/>
      </rPr>
      <t>ew interventions are adopted by different governmental authorities such as extension campaign for sorghum, wheat vegetables, and sugarcane.</t>
    </r>
  </si>
  <si>
    <t xml:space="preserve">119,500 people  participated  in awareness sessions and mobilized to participate in project activities </t>
  </si>
  <si>
    <t>Progress since inception to April 2019</t>
  </si>
  <si>
    <t>Progress since inception2018</t>
  </si>
  <si>
    <t>Expected Progress18-19</t>
  </si>
  <si>
    <t xml:space="preserve"> </t>
  </si>
  <si>
    <t xml:space="preserve"> Training of 200 governemental  focal points on utilization of the system developed under output 1.2 and means of disseminating information    </t>
  </si>
  <si>
    <t xml:space="preserve">                                                                                                                                                                      produce 6 short animated  documentaries, each focusing on one of the project interventions under component 1 </t>
  </si>
  <si>
    <t xml:space="preserve">The dissemination of varieties with improved weather shock tolerance and reduced water consumption continued, reaching more beneficairies.  Improved agricultural practices including raised bed cultivation, change of sowing dates and modified stem spacing also continued. The models for Intercropping of fava-beans with sugar cane and wheat with sugar cane were further dissimated. Very positive results were recorded- including 35% increases in productivity and 20-25% savings in water. These results were widely dissiminated through festive harvest days  that were very effective in case-showing the achieved results for up scaling and replication throughout the villages. All planned targets under this output were successfully achieved.  </t>
  </si>
  <si>
    <t xml:space="preserve">Operationalization of the animal loans schemes continued successfully  in the 5 governorates, recaching a total of 18334 since project start.  The project- supported vet units are successfully serving some 10650 from  the beneficiaries of the animal loans as well as other animal keepers from the project villgaes as well as neighbouring villages. Partner NGOs continue to successfully manage the loans and the on-farm breading programme for the goats under the revolving fund scheme. Duck loans  contined, with a very high demand rate. 
</t>
  </si>
  <si>
    <t xml:space="preserve"> During the reporting period, 22 employess of the project PMU have been trained on several aspects including communication and strategic management. This brings the total of people benefiting fronm capacity building since the project start to 100 extension, 22 project staff and 195 governmental  focal points.  
</t>
  </si>
  <si>
    <t xml:space="preserve">No critical risks with a 50% or more likelihood of affecting progress were identified and/or materialized druing the reporting period   </t>
  </si>
  <si>
    <t>N.A.</t>
  </si>
  <si>
    <t xml:space="preserve">The project continued its highly satisfactory performance during the reporting period. It continued to effectively gain villager's trust through mobilization and demostration of  effecitve and substantial results . It also allowed it to expand to new neighbouring villages, where now the project supports 49 villages.   The project also  supported wheat and maize farmers to effectively face two extreme weather spells by effectively alerting farmers on upcoming extreme weather events and offer recommendations on how to reduce losses. New beneficiaries were exposed to physical and soft water savings technicques , effectively supporting them to realise 35% reductions in water consumption. Although, the work plan of the reporting period did not include installation new solar pumps, training of new farmers on its use and benefits continues.                                                                                         Comparison of actual verses planned progress of all the outputs, concludes that the project has progressed very well during this reporting period. </t>
  </si>
  <si>
    <r>
      <t>Estimated cumulative total disbursement as of</t>
    </r>
    <r>
      <rPr>
        <b/>
        <sz val="11"/>
        <color indexed="10"/>
        <rFont val="Times New Roman"/>
        <family val="1"/>
      </rPr>
      <t xml:space="preserve"> [31/3/2019]</t>
    </r>
  </si>
  <si>
    <t>Progress to  April 2019</t>
  </si>
  <si>
    <t xml:space="preserve"> Continue mobilization of volunteers for awareness raizing.                                                                                                                                                                                                       Dissemination of project interventions through   theater in the targeted villages and neighboring for 5000 beneficiaries</t>
  </si>
  <si>
    <r>
      <t xml:space="preserve">
855 volunteers were mobiliezed and trained in the 49 project villages to raise awareness about climate change, its impacts on agriculture, and education of communities on potential preparedness techniques in agriculture and livestock. 
</t>
    </r>
    <r>
      <rPr>
        <b/>
        <sz val="14"/>
        <color theme="1"/>
        <rFont val="Calibri"/>
        <family val="2"/>
        <scheme val="minor"/>
      </rPr>
      <t>132</t>
    </r>
    <r>
      <rPr>
        <sz val="14"/>
        <color theme="1"/>
        <rFont val="Calibri"/>
        <family val="2"/>
        <scheme val="minor"/>
      </rPr>
      <t xml:space="preserve"> on- farm theater performances were made, disseminating  information about the project interventions reaching  </t>
    </r>
    <r>
      <rPr>
        <b/>
        <sz val="14"/>
        <color theme="1"/>
        <rFont val="Calibri"/>
        <family val="2"/>
        <scheme val="minor"/>
      </rPr>
      <t>21605</t>
    </r>
    <r>
      <rPr>
        <sz val="14"/>
        <color theme="1"/>
        <rFont val="Calibri"/>
        <family val="2"/>
        <scheme val="minor"/>
      </rPr>
      <t xml:space="preserve">  beneficiaries  
               </t>
    </r>
  </si>
  <si>
    <t xml:space="preserve">Continued use of early warning system and disseminination of alerts through the climate information centers in the partner NGOs. spread early warning messages by localized short messages SMS  to 5000  SMSs
</t>
  </si>
  <si>
    <t xml:space="preserve">
* 95000 usages of the online early warning system were recorded  and 10000 farmers got messages from the early warning system through the extension workers and  local radio stations established by the project and hosted in the local NGOs.   
* Negotiations are under way with SMS providers to ensure that the early climate warning services continue to be scaled up after project funding ends, through financial allocations to CSR. This has taken longer than expected due to delays in issuance security clearnaces by the National Agency for Regulation of Telecommunications. 
</t>
  </si>
  <si>
    <t xml:space="preserve">75 new Water User Associations to be established. Follow- up on water user associations and promoting adoption of water saving techniques for 5000 beneficiaries                                                                                                                                                                                                                                                            </t>
  </si>
  <si>
    <r>
      <t>canal lining in the period between irrigation intervals was completed in 1500 acres, with a total lenght of</t>
    </r>
    <r>
      <rPr>
        <b/>
        <sz val="14"/>
        <color theme="1"/>
        <rFont val="Calibri"/>
        <family val="2"/>
        <scheme val="minor"/>
      </rPr>
      <t xml:space="preserve"> 23694</t>
    </r>
    <r>
      <rPr>
        <sz val="14"/>
        <color theme="1"/>
        <rFont val="Calibri"/>
        <family val="2"/>
        <scheme val="minor"/>
      </rPr>
      <t xml:space="preserve">  meters.
The installation of six solar water irrigation pumps was completed and</t>
    </r>
    <r>
      <rPr>
        <b/>
        <sz val="14"/>
        <color theme="1"/>
        <rFont val="Calibri"/>
        <family val="2"/>
        <scheme val="minor"/>
      </rPr>
      <t xml:space="preserve"> 696</t>
    </r>
    <r>
      <rPr>
        <sz val="14"/>
        <color theme="1"/>
        <rFont val="Calibri"/>
        <family val="2"/>
        <scheme val="minor"/>
      </rPr>
      <t xml:space="preserve"> farmers were trained on their management, operation and maintenance skills. 
soil laser leveling completed in 3363 acres, benefiting a total of</t>
    </r>
    <r>
      <rPr>
        <b/>
        <sz val="14"/>
        <color theme="1"/>
        <rFont val="Calibri"/>
        <family val="2"/>
        <scheme val="minor"/>
      </rPr>
      <t xml:space="preserve"> 5939</t>
    </r>
    <r>
      <rPr>
        <sz val="14"/>
        <color theme="1"/>
        <rFont val="Calibri"/>
        <family val="2"/>
        <scheme val="minor"/>
      </rPr>
      <t xml:space="preserve"> beneficiary    
capacity of 49 local NGOs enhanced and </t>
    </r>
    <r>
      <rPr>
        <b/>
        <sz val="14"/>
        <color theme="1"/>
        <rFont val="Calibri"/>
        <family val="2"/>
        <scheme val="minor"/>
      </rPr>
      <t>120</t>
    </r>
    <r>
      <rPr>
        <sz val="14"/>
        <color theme="1"/>
        <rFont val="Calibri"/>
        <family val="2"/>
        <scheme val="minor"/>
      </rPr>
      <t xml:space="preserve"> WUAs established, benefiting 5217 beneficiaries
</t>
    </r>
    <r>
      <rPr>
        <b/>
        <sz val="14"/>
        <color theme="1"/>
        <rFont val="Calibri"/>
        <family val="2"/>
        <scheme val="minor"/>
      </rPr>
      <t>1474</t>
    </r>
    <r>
      <rPr>
        <sz val="14"/>
        <color theme="1"/>
        <rFont val="Calibri"/>
        <family val="2"/>
        <scheme val="minor"/>
      </rPr>
      <t xml:space="preserve"> beneficiaries were trained on soft skills on water saving technologies. Training were done in collaboration with irrigation directorates.</t>
    </r>
  </si>
  <si>
    <t xml:space="preserve">extension fields and on-farm training for introduction of heat tolerant 
varieties of common crops  &amp;  dissemination of changing of sowing dates and intercropping practices to 3000  benefciaries 
extension fields for introduction improved agricultural techniques for cash  crops cultivation to 100 benefiacaries   .
Enhancing  the value of cash crops by  introducting simple post-harvest equipment anf on- farm training to 5000  beneficiaries                                                                                        
  on-farm training to introduce heat tolerant
varieties of common crops such as wheat, maize, sorghum and water-saving sugar cane varieties &amp; dissemination of changing of sowing dates and intercropping practices in addition to the introduction of heat tolerant 
varieties  and techniques of cash  crops such as pomegranate  green beans, banana, basilicum, and  tomato for 2000 benefciaries                                       
Farm-to-farm visits  for 100  beneficiaries 
</t>
  </si>
  <si>
    <r>
      <t xml:space="preserve"> " extension fields implemented to upscale the intoduction of new varities of  wheat, maize, sorghum and water-saving sugar cane varieties and disseminated changing of sowing dates and intercropping practices to </t>
    </r>
    <r>
      <rPr>
        <b/>
        <sz val="14"/>
        <color theme="1"/>
        <rFont val="Calibri"/>
        <family val="2"/>
        <scheme val="minor"/>
      </rPr>
      <t>3650</t>
    </r>
    <r>
      <rPr>
        <sz val="14"/>
        <color theme="1"/>
        <rFont val="Calibri"/>
        <family val="2"/>
        <scheme val="minor"/>
      </rPr>
      <t xml:space="preserve"> acres.</t>
    </r>
    <r>
      <rPr>
        <b/>
        <sz val="14"/>
        <color theme="1"/>
        <rFont val="Calibri"/>
        <family val="2"/>
        <scheme val="minor"/>
      </rPr>
      <t xml:space="preserve"> </t>
    </r>
    <r>
      <rPr>
        <sz val="14"/>
        <color theme="1"/>
        <rFont val="Calibri"/>
        <family val="2"/>
        <scheme val="minor"/>
      </rPr>
      <t xml:space="preserve">
extension fields were implemented to introduce pomegranate, basilicum, and  tomato cultivation techniques in </t>
    </r>
    <r>
      <rPr>
        <b/>
        <sz val="14"/>
        <color theme="1"/>
        <rFont val="Calibri"/>
        <family val="2"/>
        <scheme val="minor"/>
      </rPr>
      <t>of350</t>
    </r>
    <r>
      <rPr>
        <sz val="14"/>
        <color theme="1"/>
        <rFont val="Calibri"/>
        <family val="2"/>
        <scheme val="minor"/>
      </rPr>
      <t xml:space="preserve">  acres.
 Value of tomato and pomegranate enhanced through the establishment of 5 simple post-harvest units for tomato sundrying and and pomegranate deseeding, beefiting</t>
    </r>
    <r>
      <rPr>
        <b/>
        <sz val="14"/>
        <color theme="1"/>
        <rFont val="Calibri"/>
        <family val="2"/>
        <scheme val="minor"/>
      </rPr>
      <t xml:space="preserve"> 2884</t>
    </r>
    <r>
      <rPr>
        <sz val="14"/>
        <color theme="1"/>
        <rFont val="Calibri"/>
        <family val="2"/>
        <scheme val="minor"/>
      </rPr>
      <t xml:space="preserve">   beneficiaries.
</t>
    </r>
    <r>
      <rPr>
        <b/>
        <sz val="14"/>
        <color theme="1"/>
        <rFont val="Calibri"/>
        <family val="2"/>
        <scheme val="minor"/>
      </rPr>
      <t>729</t>
    </r>
    <r>
      <rPr>
        <sz val="14"/>
        <color theme="1"/>
        <rFont val="Calibri"/>
        <family val="2"/>
        <scheme val="minor"/>
      </rPr>
      <t xml:space="preserve"> beneficiaries were engaged in </t>
    </r>
    <r>
      <rPr>
        <b/>
        <sz val="14"/>
        <color theme="1"/>
        <rFont val="Calibri"/>
        <family val="2"/>
        <scheme val="minor"/>
      </rPr>
      <t>54</t>
    </r>
    <r>
      <rPr>
        <sz val="14"/>
        <color theme="1"/>
        <rFont val="Calibri"/>
        <family val="2"/>
        <scheme val="minor"/>
      </rPr>
      <t xml:space="preserve"> farm-to-farm visits to demonstration field is research stations of the Agriculture Research Center that exposed them to new intervensions 
 100  harvest days were undertaken to demonstrate the project interventions and its positive impacts. 
</t>
    </r>
  </si>
  <si>
    <t xml:space="preserve">Train 9000 beneficiaries on  specifics of animal raising/keeping  
introduce  bees and ducks for in-kind loans in collaboration with partners NGOs to 3000  beneficiaries
</t>
  </si>
  <si>
    <r>
      <rPr>
        <b/>
        <sz val="14"/>
        <color theme="1"/>
        <rFont val="Calibri"/>
        <family val="2"/>
        <scheme val="minor"/>
      </rPr>
      <t xml:space="preserve"> 20357</t>
    </r>
    <r>
      <rPr>
        <sz val="14"/>
        <color theme="1"/>
        <rFont val="Calibri"/>
        <family val="2"/>
        <scheme val="minor"/>
      </rPr>
      <t xml:space="preserve"> were trained on  specifics of raising/keeping of duck 
Equipment provided to </t>
    </r>
    <r>
      <rPr>
        <b/>
        <sz val="14"/>
        <color theme="1"/>
        <rFont val="Calibri"/>
        <family val="2"/>
        <scheme val="minor"/>
      </rPr>
      <t>Ten</t>
    </r>
    <r>
      <rPr>
        <sz val="14"/>
        <color theme="1"/>
        <rFont val="Calibri"/>
        <family val="2"/>
        <scheme val="minor"/>
      </rPr>
      <t xml:space="preserve"> vet units that benefited </t>
    </r>
    <r>
      <rPr>
        <b/>
        <sz val="14"/>
        <color theme="1"/>
        <rFont val="Calibri"/>
        <family val="2"/>
        <scheme val="minor"/>
      </rPr>
      <t>10652</t>
    </r>
    <r>
      <rPr>
        <sz val="14"/>
        <color theme="1"/>
        <rFont val="Calibri"/>
        <family val="2"/>
        <scheme val="minor"/>
      </rPr>
      <t xml:space="preserve"> benficairies during the reporting period 
Ducks  and honey bees were introduced as inkind loans for </t>
    </r>
    <r>
      <rPr>
        <b/>
        <sz val="14"/>
        <color theme="1"/>
        <rFont val="Calibri"/>
        <family val="2"/>
        <scheme val="minor"/>
      </rPr>
      <t>16731</t>
    </r>
    <r>
      <rPr>
        <sz val="14"/>
        <color theme="1"/>
        <rFont val="Calibri"/>
        <family val="2"/>
        <scheme val="minor"/>
      </rPr>
      <t xml:space="preserve"> beneficiaries. Goat loans were recycled to </t>
    </r>
    <r>
      <rPr>
        <b/>
        <sz val="14"/>
        <color theme="1"/>
        <rFont val="Calibri"/>
        <family val="2"/>
        <scheme val="minor"/>
      </rPr>
      <t>1603</t>
    </r>
    <r>
      <rPr>
        <sz val="14"/>
        <color theme="1"/>
        <rFont val="Calibri"/>
        <family val="2"/>
        <scheme val="minor"/>
      </rPr>
      <t xml:space="preserve"> new beneficiaries. </t>
    </r>
  </si>
  <si>
    <t>Training the PMU staff on related technical topics 22 employees</t>
  </si>
  <si>
    <t xml:space="preserve">*to improve the extension sector capacity to scale-up climate adaptation interventions,100 extension workers received 100 motorcycles from the project. 
 training the 22 PMU staff on related topics including communication skills and project management
195 governmental  focal points were trained on the utilization of the system developed under output 1.2 and the use of the andriod system to disseminate information among farmers. 
</t>
  </si>
  <si>
    <t xml:space="preserve">Annual workshops that join project actors from community, department, regional and national level to discuss opportunities and constraints, and share experience and learning  for 80 participants                                                                                                                                                                                                                                                         Periocal meetings of local and project steering and technical committees    held       </t>
  </si>
  <si>
    <t xml:space="preserve">
*6 Presentations were made to the Minister of Agriculture and senior government officials
*15 Site visits organized bringing 120 relevant officials to visit the project fields and see the achievements 
* A total of 32 meetings were convened for local steering, Project steering and technical committees 
* Annual workshops were organised, brining together 73 project actors from community, department, regional and national levels organized to discuss opportunities and constraints, and share experience and learning.
</t>
  </si>
  <si>
    <t>Organization  of  student  trainings  and  field  visits for 50 students</t>
  </si>
  <si>
    <r>
      <t xml:space="preserve">
</t>
    </r>
    <r>
      <rPr>
        <sz val="14"/>
        <color theme="1"/>
        <rFont val="Arial"/>
        <family val="2"/>
      </rPr>
      <t xml:space="preserve">*25 trainings organized-700 students from three universities participated in trainings and field visits to the project sites to get exposed to project interventions in climate adaptation .
</t>
    </r>
  </si>
  <si>
    <t xml:space="preserve">Use of the early warning system continued successfully, were 95,000 usages of the on-line version were recorded. In addition, 10000 farmers got messages of the system through extension officers and local stations established  in the climate information centers established by the project in the partner NGOs.  A minimun of 210,000 farmers are estimated to have benefited indirectly through the verbal spreading of the warning alerts within the villages (word of mouth). The system supported  farmers reduce their wheatand maize losses due to 2 heat waves to an average of 5%, compared to a 40% loss rate reported by other farmers.   Dissemination of alert messages through SMS was delayed as dicsussions on sustainable mechanisms for funding of service after the project lifetime is taking longer than anticipated.  </t>
  </si>
  <si>
    <t xml:space="preserve"> An  estimated  87% of target population understand climate change phenomenon, risks to livelihoods, and adaptation solutions</t>
  </si>
  <si>
    <r>
      <rPr>
        <b/>
        <sz val="10"/>
        <color theme="1"/>
        <rFont val="Times New Roman"/>
        <family val="1"/>
      </rPr>
      <t>120,901</t>
    </r>
    <r>
      <rPr>
        <sz val="10"/>
        <color theme="1"/>
        <rFont val="Times New Roman"/>
        <family val="1"/>
      </rPr>
      <t xml:space="preserve"> people  participated  in awareness sessions and mobilized to participate in project activities </t>
    </r>
  </si>
  <si>
    <r>
      <t>To date,</t>
    </r>
    <r>
      <rPr>
        <b/>
        <sz val="10"/>
        <color theme="1"/>
        <rFont val="Times New Roman"/>
        <family val="1"/>
      </rPr>
      <t xml:space="preserve"> 41,871</t>
    </r>
    <r>
      <rPr>
        <sz val="10"/>
        <color theme="1"/>
        <rFont val="Times New Roman"/>
        <family val="1"/>
      </rPr>
      <t xml:space="preserve"> people benefited directly from the project activities that provided access to heat resistant strategic plants  (wheat and sorghum , sugar cane and maize), as well as how to change sowing dates, and other soft techniques to reduce climate risks. In addition, some</t>
    </r>
    <r>
      <rPr>
        <b/>
        <sz val="10"/>
        <color theme="1"/>
        <rFont val="Times New Roman"/>
        <family val="1"/>
      </rPr>
      <t xml:space="preserve"> 95,816</t>
    </r>
    <r>
      <rPr>
        <sz val="10"/>
        <color theme="1"/>
        <rFont val="Times New Roman"/>
        <family val="1"/>
      </rPr>
      <t xml:space="preserve"> people benefited indirectly through seeing the achieved results and adopting the introduced practices in their own fields.</t>
    </r>
  </si>
  <si>
    <r>
      <rPr>
        <b/>
        <sz val="10"/>
        <color theme="1"/>
        <rFont val="Times New Roman"/>
        <family val="1"/>
      </rPr>
      <t>29,260</t>
    </r>
    <r>
      <rPr>
        <sz val="10"/>
        <color theme="1"/>
        <rFont val="Times New Roman"/>
        <family val="1"/>
      </rPr>
      <t xml:space="preserve"> beneficiaries from the training on reduction techniques of climate risk to livestock</t>
    </r>
  </si>
  <si>
    <r>
      <rPr>
        <b/>
        <sz val="10"/>
        <color theme="1"/>
        <rFont val="Times New Roman"/>
        <family val="1"/>
      </rPr>
      <t>26,117</t>
    </r>
    <r>
      <rPr>
        <sz val="10"/>
        <color theme="1"/>
        <rFont val="Times New Roman"/>
        <family val="1"/>
      </rPr>
      <t xml:space="preserve"> women benefiting from small loans to acquire heat tolerant livestock varieties</t>
    </r>
  </si>
  <si>
    <r>
      <rPr>
        <b/>
        <sz val="10"/>
        <color theme="1"/>
        <rFont val="Times New Roman"/>
        <family val="1"/>
      </rPr>
      <t>51</t>
    </r>
    <r>
      <rPr>
        <sz val="10"/>
        <color theme="1"/>
        <rFont val="Times New Roman"/>
        <family val="1"/>
      </rPr>
      <t xml:space="preserve"> Climate information centres have been established in partner NGOs to deliver services for climate risk reduction. In addition </t>
    </r>
    <r>
      <rPr>
        <b/>
        <sz val="10"/>
        <color theme="1"/>
        <rFont val="Times New Roman"/>
        <family val="1"/>
      </rPr>
      <t xml:space="preserve">51 </t>
    </r>
    <r>
      <rPr>
        <sz val="10"/>
        <color theme="1"/>
        <rFont val="Times New Roman"/>
        <family val="1"/>
      </rPr>
      <t>similar centres have been established in the disrict-level offices of the agricultural directorates of the 5 project governorates. The NGO centres have</t>
    </r>
    <r>
      <rPr>
        <b/>
        <sz val="10"/>
        <color theme="1"/>
        <rFont val="Times New Roman"/>
        <family val="1"/>
      </rPr>
      <t xml:space="preserve"> 340</t>
    </r>
    <r>
      <rPr>
        <sz val="10"/>
        <color theme="1"/>
        <rFont val="Times New Roman"/>
        <family val="1"/>
      </rPr>
      <t xml:space="preserve"> dedicated volunteers while there are 2 staff members in each government center. In addition a MOU has been signed between BMU  and extension sector in the ministry of agriculture aimed to  host the early warning units in the MALR organogram .</t>
    </r>
  </si>
  <si>
    <r>
      <t xml:space="preserve">                                 
 *</t>
    </r>
    <r>
      <rPr>
        <b/>
        <sz val="10"/>
        <color theme="1"/>
        <rFont val="Times New Roman"/>
        <family val="1"/>
      </rPr>
      <t>2195</t>
    </r>
    <r>
      <rPr>
        <sz val="10"/>
        <color theme="1"/>
        <rFont val="Times New Roman"/>
        <family val="1"/>
      </rPr>
      <t xml:space="preserve"> university students from three universities participated in project interventions in climate adaptation and have been trained on compute skills.</t>
    </r>
  </si>
  <si>
    <t>30.4.2020</t>
  </si>
  <si>
    <t xml:space="preserve">75 New Water user associations were established under the project during the reporting period, bring the total associations established by the project to 120, all continued to operate effecitvely. Introduction of canal lining, soil laser leveling and other soft irrigation management techniques continued successfully and actvities were achieved as planned. The installation of solar panels was successfully completed during this reporting period.  </t>
  </si>
  <si>
    <t>The project successfully engaged 516 students during the repoting period. The project continued to  collaborate with 3 Universities and 5 secondary schools</t>
  </si>
  <si>
    <t xml:space="preserve">The project proceeded to gain a good step towards reaching expected outcomes during this year of implementation. In particular, the project has made excellent progress in activities on the ground, such as water supply interventions, early warning solutions to extreme weather events, and in-kind micro-credit schemes. 
 The PMU has developed powerful structures to complete the necessary arrangements for implementation - after learning the lessons during the first five years of implementation - and the implementation on the ground is going excellently. The PMU and government counterparts have also been able to find cost-effective ways of implementing activities (including extensive community engagement), which means that the project reaches its objectives and results within the allocated budgets. This has allowed (and will continue) to raise the level of project intervention to nearby villages.
 No significant risks affecting project progress are recognized.
 Overall, because of the project for excellent interventions on the ground, I will assess the project's performance as satisfactory to a high degree of Highly Satisfactory.  
  </t>
  </si>
  <si>
    <t xml:space="preserve">Dr. Ithar Khalil, Head of Resilience Building Unit, WFP Egypt </t>
  </si>
  <si>
    <t xml:space="preserve">  Eng. Othman El Shaikh, Project Manager </t>
  </si>
  <si>
    <t>othmanelshaikh@gmail.com</t>
  </si>
  <si>
    <t>01/04/18 - 31/03/19</t>
  </si>
  <si>
    <t>Mr.  Mohamed Salah El Saied, Chairman  
Egyptian Environmental Affairs Agency (EEAA)</t>
  </si>
  <si>
    <t xml:space="preserve">
 Due to late project start-up, and although the current reporting period is referred to as YEAR 6, it technically and financially refers to the targets of YEAR5 in the project document. For synchronization, the annual work plan and forecast expenditures of the reporting year were developed in relation to the actual start date of the project.  
</t>
  </si>
  <si>
    <t xml:space="preserve">The project continued  to engage more volunteers to efficiently and effectively raise awareness of  climate change and how it can be adapted to. With a total number of 855 volunteers, the project was able to upscale its different intervensions in 49 villages.  The use of attractive community mobilzation techniques, namely on-farm theater, continued where 132 performances were staged  to date reaching some 21605 beneficiaries. </t>
  </si>
  <si>
    <t xml:space="preserve">
• 120 water user associations have been established.              
   •   19000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</si>
  <si>
    <r>
      <t xml:space="preserve">
• 120 water user associations have been established.              
   •   </t>
    </r>
    <r>
      <rPr>
        <b/>
        <sz val="10"/>
        <color theme="1"/>
        <rFont val="Times New Roman"/>
        <family val="1"/>
      </rPr>
      <t>20336</t>
    </r>
    <r>
      <rPr>
        <sz val="10"/>
        <color theme="1"/>
        <rFont val="Times New Roman"/>
        <family val="1"/>
      </rPr>
      <t xml:space="preserve">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r>
  </si>
  <si>
    <t xml:space="preserve">* 5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7000  beneficiaries, the groups are successfully linking project experts, local youth and volunteers
*7 documentaries were produced on the project interventions for climate-resilience. The CDs are disseminated to concerned stakeholders including the governorates, NGOs and the Ministry of Agriculture. 
                                                                  </t>
  </si>
  <si>
    <t xml:space="preserve">USD 5,163,505.90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</si>
</sst>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quot;-&quot;??_-;_-@_-"/>
    <numFmt numFmtId="165" formatCode="dd\-mmm\-yyyy"/>
    <numFmt numFmtId="166" formatCode="#,##0.0"/>
  </numFmts>
  <fonts count="7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sz val="11"/>
      <color indexed="8"/>
      <name val="Arial"/>
      <family val="2"/>
    </font>
    <font>
      <i/>
      <sz val="11"/>
      <color indexed="8"/>
      <name val="Arial"/>
      <family val="2"/>
    </font>
    <font>
      <i/>
      <sz val="9"/>
      <color indexed="8"/>
      <name val="Arial"/>
      <family val="2"/>
    </font>
    <font>
      <sz val="9"/>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11"/>
      <color rgb="FFFF0000"/>
      <name val="Times New Roman"/>
      <family val="1"/>
    </font>
    <font>
      <sz val="11"/>
      <name val="Calibri"/>
      <family val="2"/>
      <scheme val="minor"/>
    </font>
    <font>
      <b/>
      <sz val="11"/>
      <color rgb="FFFF0000"/>
      <name val="Calibri"/>
      <family val="2"/>
      <scheme val="minor"/>
    </font>
    <font>
      <b/>
      <sz val="11"/>
      <color rgb="FFFF0000"/>
      <name val="Times New Roman"/>
      <family val="1"/>
    </font>
    <font>
      <sz val="11"/>
      <color rgb="FF00B050"/>
      <name val="Calibri"/>
      <family val="2"/>
      <scheme val="minor"/>
    </font>
    <font>
      <sz val="10"/>
      <color theme="1"/>
      <name val="Calibri"/>
      <family val="2"/>
      <scheme val="minor"/>
    </font>
    <font>
      <sz val="12"/>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9"/>
      <name val="Calibri"/>
      <family val="2"/>
      <scheme val="minor"/>
    </font>
    <font>
      <sz val="11"/>
      <name val="Calibri"/>
      <family val="2"/>
    </font>
    <font>
      <b/>
      <sz val="11"/>
      <name val="Calibri"/>
      <family val="2"/>
    </font>
    <font>
      <sz val="14"/>
      <color theme="1"/>
      <name val="Calibri"/>
      <family val="2"/>
      <scheme val="minor"/>
    </font>
    <font>
      <sz val="14"/>
      <color theme="1"/>
      <name val="Arial"/>
      <family val="2"/>
    </font>
    <font>
      <sz val="10"/>
      <color theme="1"/>
      <name val="Times New Roman"/>
      <family val="1"/>
    </font>
    <font>
      <b/>
      <sz val="11"/>
      <color theme="1"/>
      <name val="Calibri"/>
      <family val="2"/>
      <scheme val="minor"/>
    </font>
    <font>
      <b/>
      <sz val="16"/>
      <color theme="1"/>
      <name val="Times New Roman"/>
      <family val="1"/>
    </font>
    <font>
      <i/>
      <sz val="11"/>
      <color theme="1"/>
      <name val="Times New Roman"/>
      <family val="1"/>
    </font>
    <font>
      <b/>
      <sz val="12"/>
      <color theme="1"/>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sz val="8"/>
      <color theme="1"/>
      <name val="Calibri"/>
      <family val="2"/>
      <scheme val="minor"/>
    </font>
    <font>
      <sz val="8"/>
      <color theme="1"/>
      <name val="Times New Roman"/>
      <family val="1"/>
    </font>
    <font>
      <sz val="9"/>
      <color theme="1"/>
      <name val="Calibri"/>
      <family val="2"/>
      <scheme val="minor"/>
    </font>
    <font>
      <i/>
      <sz val="8"/>
      <color theme="1"/>
      <name val="Times New Roman"/>
      <family val="1"/>
    </font>
    <font>
      <b/>
      <sz val="8"/>
      <color theme="1"/>
      <name val="Times New Roman"/>
      <family val="1"/>
    </font>
    <font>
      <b/>
      <sz val="10"/>
      <color theme="1"/>
      <name val="Times New Roman"/>
      <family val="1"/>
    </font>
    <font>
      <b/>
      <sz val="8"/>
      <color theme="1"/>
      <name val="Calibri"/>
      <family val="2"/>
      <scheme val="minor"/>
    </font>
    <font>
      <sz val="9"/>
      <color theme="1"/>
      <name val="Times New Roman"/>
      <family val="1"/>
    </font>
    <font>
      <b/>
      <sz val="11"/>
      <color rgb="FF000000"/>
      <name val="Calibri"/>
      <family val="2"/>
    </font>
    <font>
      <sz val="11"/>
      <color rgb="FFFF0000"/>
      <name val="Calibri"/>
      <family val="2"/>
      <scheme val="minor"/>
    </font>
  </fonts>
  <fills count="1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0" fontId="25" fillId="2" borderId="0" applyNumberFormat="0" applyBorder="0" applyAlignment="0" applyProtection="0"/>
    <xf numFmtId="164" fontId="24" fillId="0" borderId="0" applyFont="0" applyFill="0" applyBorder="0" applyAlignment="0" applyProtection="0"/>
    <xf numFmtId="0" fontId="24" fillId="0" borderId="0" applyFon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alignment vertical="top"/>
      <protection locked="0"/>
    </xf>
    <xf numFmtId="0" fontId="28" fillId="4" borderId="0" applyNumberFormat="0" applyBorder="0" applyAlignment="0" applyProtection="0"/>
    <xf numFmtId="0" fontId="24" fillId="0" borderId="0"/>
  </cellStyleXfs>
  <cellXfs count="717">
    <xf numFmtId="0" fontId="0" fillId="0" borderId="0" xfId="0"/>
    <xf numFmtId="0" fontId="29" fillId="0" borderId="0" xfId="0" applyFont="1" applyFill="1" applyProtection="1"/>
    <xf numFmtId="0" fontId="2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3" xfId="0" applyFont="1" applyFill="1" applyBorder="1" applyAlignment="1" applyProtection="1">
      <alignment horizontal="center"/>
    </xf>
    <xf numFmtId="0" fontId="1" fillId="5" borderId="1" xfId="0" applyFont="1" applyFill="1" applyBorder="1" applyAlignment="1" applyProtection="1">
      <alignment vertical="top" wrapText="1"/>
      <protection locked="0"/>
    </xf>
    <xf numFmtId="0" fontId="1" fillId="5" borderId="2" xfId="0" applyFont="1" applyFill="1" applyBorder="1" applyProtection="1">
      <protection locked="0"/>
    </xf>
    <xf numFmtId="165" fontId="1" fillId="5" borderId="4" xfId="0" applyNumberFormat="1" applyFont="1" applyFill="1" applyBorder="1" applyAlignment="1" applyProtection="1">
      <alignment horizontal="left"/>
      <protection locked="0"/>
    </xf>
    <xf numFmtId="0" fontId="29" fillId="0" borderId="0" xfId="0" applyFont="1" applyAlignment="1">
      <alignment horizontal="left" vertical="center"/>
    </xf>
    <xf numFmtId="0" fontId="29" fillId="0" borderId="0" xfId="0" applyFont="1"/>
    <xf numFmtId="0" fontId="29" fillId="0" borderId="0" xfId="0" applyFont="1" applyFill="1"/>
    <xf numFmtId="0" fontId="2" fillId="0" borderId="0" xfId="0" applyFont="1" applyFill="1" applyBorder="1" applyAlignment="1" applyProtection="1">
      <alignment vertical="top" wrapText="1"/>
    </xf>
    <xf numFmtId="0" fontId="2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9" fillId="0" borderId="0" xfId="0" applyFont="1" applyAlignment="1"/>
    <xf numFmtId="0" fontId="12" fillId="5" borderId="1" xfId="0" applyFont="1" applyFill="1" applyBorder="1" applyAlignment="1" applyProtection="1">
      <alignment vertical="top" wrapText="1"/>
    </xf>
    <xf numFmtId="0" fontId="12" fillId="5" borderId="1" xfId="0" applyFont="1" applyFill="1" applyBorder="1" applyAlignment="1" applyProtection="1">
      <alignment horizontal="center" vertical="top" wrapText="1"/>
    </xf>
    <xf numFmtId="0" fontId="11" fillId="5" borderId="7"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30" fillId="6" borderId="8" xfId="0" applyFont="1" applyFill="1" applyBorder="1" applyAlignment="1">
      <alignment horizontal="center" vertical="center" wrapText="1"/>
    </xf>
    <xf numFmtId="0" fontId="13" fillId="7" borderId="9" xfId="0" applyFont="1" applyFill="1" applyBorder="1" applyAlignment="1" applyProtection="1">
      <alignment horizontal="left" vertical="top" wrapText="1"/>
    </xf>
    <xf numFmtId="0" fontId="31" fillId="7" borderId="10" xfId="0" applyFont="1" applyFill="1" applyBorder="1" applyAlignment="1" applyProtection="1">
      <alignment vertical="top" wrapText="1"/>
    </xf>
    <xf numFmtId="0" fontId="1" fillId="7" borderId="11" xfId="0" applyFont="1" applyFill="1" applyBorder="1" applyProtection="1"/>
    <xf numFmtId="0" fontId="1" fillId="7" borderId="0" xfId="0" applyFont="1" applyFill="1" applyBorder="1" applyAlignment="1" applyProtection="1">
      <alignment horizontal="left" vertical="center"/>
    </xf>
    <xf numFmtId="0" fontId="1" fillId="7" borderId="0" xfId="0" applyFont="1" applyFill="1" applyBorder="1" applyProtection="1"/>
    <xf numFmtId="0" fontId="1" fillId="7" borderId="0" xfId="0" applyFont="1" applyFill="1" applyBorder="1" applyAlignment="1" applyProtection="1">
      <alignment horizontal="left" vertical="center" wrapText="1"/>
    </xf>
    <xf numFmtId="0" fontId="1" fillId="7" borderId="12" xfId="0" applyFont="1" applyFill="1" applyBorder="1" applyAlignment="1" applyProtection="1">
      <alignment vertical="top" wrapText="1"/>
    </xf>
    <xf numFmtId="0" fontId="1" fillId="7" borderId="13" xfId="0" applyFont="1" applyFill="1" applyBorder="1" applyProtection="1"/>
    <xf numFmtId="0" fontId="11" fillId="7" borderId="11" xfId="0" applyFont="1" applyFill="1" applyBorder="1" applyAlignment="1" applyProtection="1">
      <alignment vertical="top" wrapText="1"/>
    </xf>
    <xf numFmtId="0" fontId="11" fillId="7" borderId="14" xfId="0" applyFont="1" applyFill="1" applyBorder="1" applyAlignment="1" applyProtection="1">
      <alignment vertical="top" wrapText="1"/>
    </xf>
    <xf numFmtId="0" fontId="11" fillId="7" borderId="0" xfId="0" applyFont="1" applyFill="1" applyBorder="1" applyProtection="1"/>
    <xf numFmtId="0" fontId="11" fillId="7" borderId="0" xfId="0" applyFont="1" applyFill="1" applyBorder="1" applyAlignment="1" applyProtection="1">
      <alignment vertical="top" wrapText="1"/>
    </xf>
    <xf numFmtId="0" fontId="12" fillId="7" borderId="0" xfId="0" applyFont="1" applyFill="1" applyBorder="1" applyAlignment="1" applyProtection="1">
      <alignment vertical="top" wrapText="1"/>
    </xf>
    <xf numFmtId="0" fontId="29" fillId="7" borderId="16" xfId="0" applyFont="1" applyFill="1" applyBorder="1" applyAlignment="1">
      <alignment horizontal="left" vertical="center"/>
    </xf>
    <xf numFmtId="0" fontId="29" fillId="7" borderId="17" xfId="0" applyFont="1" applyFill="1" applyBorder="1" applyAlignment="1">
      <alignment horizontal="left" vertical="center"/>
    </xf>
    <xf numFmtId="0" fontId="29" fillId="7" borderId="17" xfId="0" applyFont="1" applyFill="1" applyBorder="1"/>
    <xf numFmtId="0" fontId="29" fillId="7" borderId="18" xfId="0" applyFont="1" applyFill="1" applyBorder="1"/>
    <xf numFmtId="0" fontId="29" fillId="7" borderId="14" xfId="0" applyFont="1" applyFill="1" applyBorder="1" applyAlignment="1">
      <alignment horizontal="left" vertical="center"/>
    </xf>
    <xf numFmtId="0" fontId="1" fillId="7" borderId="11" xfId="0" applyFont="1" applyFill="1" applyBorder="1" applyAlignment="1" applyProtection="1">
      <alignment vertical="top" wrapText="1"/>
    </xf>
    <xf numFmtId="0" fontId="1" fillId="7" borderId="14" xfId="0" applyFont="1" applyFill="1" applyBorder="1" applyAlignment="1" applyProtection="1">
      <alignment horizontal="left" vertical="center" wrapText="1"/>
    </xf>
    <xf numFmtId="0" fontId="1" fillId="7" borderId="0" xfId="0" applyFont="1" applyFill="1" applyBorder="1" applyAlignment="1" applyProtection="1">
      <alignment vertical="top" wrapText="1"/>
    </xf>
    <xf numFmtId="0" fontId="1" fillId="7" borderId="15" xfId="0" applyFont="1" applyFill="1" applyBorder="1" applyAlignment="1" applyProtection="1">
      <alignment horizontal="left" vertical="center" wrapText="1"/>
    </xf>
    <xf numFmtId="0" fontId="2" fillId="7" borderId="12" xfId="0" applyFont="1" applyFill="1" applyBorder="1" applyAlignment="1" applyProtection="1">
      <alignment vertical="top" wrapText="1"/>
    </xf>
    <xf numFmtId="0" fontId="1" fillId="7" borderId="13" xfId="0" applyFont="1" applyFill="1" applyBorder="1" applyAlignment="1" applyProtection="1">
      <alignment vertical="top" wrapText="1"/>
    </xf>
    <xf numFmtId="0" fontId="29" fillId="7" borderId="17" xfId="0" applyFont="1" applyFill="1" applyBorder="1" applyProtection="1"/>
    <xf numFmtId="0" fontId="29" fillId="7" borderId="18" xfId="0" applyFont="1" applyFill="1" applyBorder="1" applyProtection="1"/>
    <xf numFmtId="0" fontId="29" fillId="7" borderId="0" xfId="0" applyFont="1" applyFill="1" applyBorder="1" applyProtection="1"/>
    <xf numFmtId="0" fontId="29" fillId="7" borderId="11"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1"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2" xfId="0" applyFont="1" applyFill="1" applyBorder="1" applyProtection="1"/>
    <xf numFmtId="0" fontId="32" fillId="0" borderId="1" xfId="0" applyFont="1" applyBorder="1" applyAlignment="1">
      <alignment horizontal="center" readingOrder="1"/>
    </xf>
    <xf numFmtId="0" fontId="0" fillId="7" borderId="16" xfId="0" applyFill="1" applyBorder="1"/>
    <xf numFmtId="0" fontId="0" fillId="7" borderId="17" xfId="0" applyFill="1" applyBorder="1"/>
    <xf numFmtId="0" fontId="0" fillId="7" borderId="18" xfId="0" applyFill="1" applyBorder="1"/>
    <xf numFmtId="0" fontId="0" fillId="7" borderId="14" xfId="0" applyFill="1" applyBorder="1"/>
    <xf numFmtId="0" fontId="0" fillId="7" borderId="0" xfId="0" applyFill="1" applyBorder="1"/>
    <xf numFmtId="0" fontId="0" fillId="7" borderId="11" xfId="0" applyFill="1" applyBorder="1"/>
    <xf numFmtId="0" fontId="33" fillId="7" borderId="16" xfId="0" applyFont="1" applyFill="1" applyBorder="1" applyAlignment="1">
      <alignment vertical="center"/>
    </xf>
    <xf numFmtId="0" fontId="33" fillId="7" borderId="14" xfId="0" applyFont="1" applyFill="1" applyBorder="1" applyAlignment="1">
      <alignment vertical="center"/>
    </xf>
    <xf numFmtId="0" fontId="33" fillId="7" borderId="0" xfId="0" applyFont="1" applyFill="1" applyBorder="1" applyAlignment="1">
      <alignment vertical="center"/>
    </xf>
    <xf numFmtId="0" fontId="2" fillId="5" borderId="1" xfId="0" applyFont="1" applyFill="1" applyBorder="1" applyAlignment="1" applyProtection="1">
      <alignment horizontal="center" vertical="center" wrapText="1"/>
    </xf>
    <xf numFmtId="0" fontId="29" fillId="7" borderId="16" xfId="0" applyFont="1" applyFill="1" applyBorder="1"/>
    <xf numFmtId="0" fontId="29" fillId="7" borderId="14" xfId="0" applyFont="1" applyFill="1" applyBorder="1"/>
    <xf numFmtId="0" fontId="29" fillId="7" borderId="11" xfId="0" applyFont="1" applyFill="1" applyBorder="1"/>
    <xf numFmtId="0" fontId="34" fillId="7" borderId="0" xfId="0" applyFont="1" applyFill="1" applyBorder="1"/>
    <xf numFmtId="0" fontId="35" fillId="7" borderId="0" xfId="0" applyFont="1" applyFill="1" applyBorder="1"/>
    <xf numFmtId="0" fontId="34" fillId="0" borderId="19" xfId="0" applyFont="1" applyFill="1" applyBorder="1" applyAlignment="1">
      <alignment vertical="top" wrapText="1"/>
    </xf>
    <xf numFmtId="0" fontId="34" fillId="0" borderId="20" xfId="0" applyFont="1" applyFill="1" applyBorder="1" applyAlignment="1">
      <alignment vertical="top" wrapText="1"/>
    </xf>
    <xf numFmtId="0" fontId="34" fillId="0" borderId="1" xfId="0" applyFont="1" applyFill="1" applyBorder="1" applyAlignment="1">
      <alignment vertical="top" wrapText="1"/>
    </xf>
    <xf numFmtId="0" fontId="34" fillId="0" borderId="21" xfId="0" applyFont="1" applyFill="1" applyBorder="1" applyAlignment="1">
      <alignment vertical="top" wrapText="1"/>
    </xf>
    <xf numFmtId="0" fontId="34" fillId="0" borderId="1" xfId="0" applyFont="1" applyFill="1" applyBorder="1"/>
    <xf numFmtId="0" fontId="29" fillId="0" borderId="1" xfId="0" applyFont="1" applyFill="1" applyBorder="1" applyAlignment="1">
      <alignment vertical="top" wrapText="1"/>
    </xf>
    <xf numFmtId="0" fontId="29" fillId="7" borderId="12" xfId="0" applyFont="1" applyFill="1" applyBorder="1"/>
    <xf numFmtId="0" fontId="36" fillId="0" borderId="1" xfId="0" applyFont="1" applyFill="1" applyBorder="1" applyAlignment="1">
      <alignment horizontal="center" vertical="top" wrapText="1"/>
    </xf>
    <xf numFmtId="0" fontId="36" fillId="0" borderId="21" xfId="0" applyFont="1" applyFill="1" applyBorder="1" applyAlignment="1">
      <alignment horizontal="center" vertical="top" wrapText="1"/>
    </xf>
    <xf numFmtId="0" fontId="36" fillId="0" borderId="1" xfId="0" applyFont="1" applyFill="1" applyBorder="1" applyAlignment="1">
      <alignment horizontal="center" vertical="top"/>
    </xf>
    <xf numFmtId="1" fontId="1" fillId="5" borderId="22" xfId="0" applyNumberFormat="1" applyFont="1" applyFill="1" applyBorder="1" applyAlignment="1" applyProtection="1">
      <alignment horizontal="left"/>
      <protection locked="0"/>
    </xf>
    <xf numFmtId="1" fontId="1" fillId="5" borderId="1" xfId="0" applyNumberFormat="1" applyFont="1" applyFill="1" applyBorder="1" applyAlignment="1" applyProtection="1">
      <alignment horizontal="left"/>
      <protection locked="0"/>
    </xf>
    <xf numFmtId="0" fontId="29" fillId="0" borderId="0" xfId="0" applyFont="1" applyFill="1" applyAlignment="1" applyProtection="1">
      <alignment horizontal="right"/>
    </xf>
    <xf numFmtId="0" fontId="29" fillId="7" borderId="16" xfId="0" applyFont="1" applyFill="1" applyBorder="1" applyAlignment="1" applyProtection="1">
      <alignment horizontal="right"/>
    </xf>
    <xf numFmtId="0" fontId="29" fillId="7" borderId="17" xfId="0" applyFont="1" applyFill="1" applyBorder="1" applyAlignment="1" applyProtection="1">
      <alignment horizontal="right"/>
    </xf>
    <xf numFmtId="0" fontId="29" fillId="7" borderId="14" xfId="0" applyFont="1" applyFill="1" applyBorder="1" applyAlignment="1" applyProtection="1">
      <alignment horizontal="right"/>
    </xf>
    <xf numFmtId="0" fontId="29"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4" xfId="0" applyFont="1" applyFill="1" applyBorder="1" applyAlignment="1" applyProtection="1">
      <alignment horizontal="right" vertical="top" wrapText="1"/>
    </xf>
    <xf numFmtId="0" fontId="37"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5" xfId="0" applyFont="1" applyFill="1" applyBorder="1" applyAlignment="1" applyProtection="1">
      <alignment horizontal="right"/>
    </xf>
    <xf numFmtId="0" fontId="1" fillId="7" borderId="12" xfId="0" applyFont="1" applyFill="1" applyBorder="1" applyAlignment="1" applyProtection="1">
      <alignment horizontal="right"/>
    </xf>
    <xf numFmtId="0" fontId="2" fillId="5" borderId="23" xfId="0" applyFont="1" applyFill="1" applyBorder="1" applyAlignment="1" applyProtection="1">
      <alignment horizontal="right" vertical="center" wrapText="1"/>
    </xf>
    <xf numFmtId="0" fontId="2" fillId="5" borderId="24"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1" fillId="7" borderId="0" xfId="0" applyFont="1" applyFill="1" applyBorder="1" applyAlignment="1" applyProtection="1">
      <alignment horizontal="left" vertical="top" wrapText="1"/>
    </xf>
    <xf numFmtId="0" fontId="29" fillId="7" borderId="15" xfId="0" applyFont="1" applyFill="1" applyBorder="1"/>
    <xf numFmtId="0" fontId="29" fillId="7" borderId="13" xfId="0" applyFont="1" applyFill="1" applyBorder="1"/>
    <xf numFmtId="0" fontId="0" fillId="0" borderId="0" xfId="0" applyProtection="1"/>
    <xf numFmtId="0" fontId="0" fillId="8" borderId="1" xfId="0" applyFill="1" applyBorder="1" applyProtection="1">
      <protection locked="0"/>
    </xf>
    <xf numFmtId="0" fontId="0" fillId="0" borderId="10" xfId="0" applyBorder="1" applyProtection="1"/>
    <xf numFmtId="0" fontId="38" fillId="9" borderId="27" xfId="0" applyFont="1" applyFill="1" applyBorder="1" applyAlignment="1" applyProtection="1">
      <alignment horizontal="left" vertical="center" wrapText="1"/>
    </xf>
    <xf numFmtId="0" fontId="38" fillId="9" borderId="28" xfId="0" applyFont="1" applyFill="1" applyBorder="1" applyAlignment="1" applyProtection="1">
      <alignment horizontal="left" vertical="center" wrapText="1"/>
    </xf>
    <xf numFmtId="0" fontId="38" fillId="9" borderId="29" xfId="0" applyFont="1" applyFill="1" applyBorder="1" applyAlignment="1" applyProtection="1">
      <alignment horizontal="left" vertical="center" wrapText="1"/>
    </xf>
    <xf numFmtId="0" fontId="39" fillId="0" borderId="30" xfId="0" applyFont="1" applyBorder="1" applyAlignment="1" applyProtection="1">
      <alignment horizontal="left" vertical="center"/>
    </xf>
    <xf numFmtId="0" fontId="28" fillId="4" borderId="28" xfId="6" applyFont="1" applyBorder="1" applyAlignment="1" applyProtection="1">
      <alignment horizontal="center" vertical="center"/>
      <protection locked="0"/>
    </xf>
    <xf numFmtId="0" fontId="40" fillId="4" borderId="28" xfId="6" applyFont="1" applyBorder="1" applyAlignment="1" applyProtection="1">
      <alignment horizontal="center" vertical="center"/>
      <protection locked="0"/>
    </xf>
    <xf numFmtId="0" fontId="40" fillId="4" borderId="31" xfId="6" applyFont="1" applyBorder="1" applyAlignment="1" applyProtection="1">
      <alignment horizontal="center" vertical="center"/>
      <protection locked="0"/>
    </xf>
    <xf numFmtId="0" fontId="39" fillId="0" borderId="32" xfId="0" applyFont="1" applyBorder="1" applyAlignment="1" applyProtection="1">
      <alignment horizontal="left" vertical="center"/>
    </xf>
    <xf numFmtId="0" fontId="28" fillId="10" borderId="28" xfId="6" applyFont="1" applyFill="1" applyBorder="1" applyAlignment="1" applyProtection="1">
      <alignment horizontal="center" vertical="center"/>
      <protection locked="0"/>
    </xf>
    <xf numFmtId="0" fontId="40" fillId="10" borderId="28" xfId="6" applyFont="1" applyFill="1" applyBorder="1" applyAlignment="1" applyProtection="1">
      <alignment horizontal="center" vertical="center"/>
      <protection locked="0"/>
    </xf>
    <xf numFmtId="0" fontId="40" fillId="10" borderId="31" xfId="6" applyFont="1" applyFill="1" applyBorder="1" applyAlignment="1" applyProtection="1">
      <alignment horizontal="center" vertical="center"/>
      <protection locked="0"/>
    </xf>
    <xf numFmtId="0" fontId="41" fillId="0" borderId="28" xfId="0" applyFont="1" applyBorder="1" applyAlignment="1" applyProtection="1">
      <alignment horizontal="left" vertical="center"/>
    </xf>
    <xf numFmtId="10" fontId="40" fillId="4" borderId="28" xfId="6" applyNumberFormat="1" applyFont="1" applyBorder="1" applyAlignment="1" applyProtection="1">
      <alignment horizontal="center" vertical="center"/>
      <protection locked="0"/>
    </xf>
    <xf numFmtId="10" fontId="40" fillId="4" borderId="31" xfId="6" applyNumberFormat="1" applyFont="1" applyBorder="1" applyAlignment="1" applyProtection="1">
      <alignment horizontal="center" vertical="center"/>
      <protection locked="0"/>
    </xf>
    <xf numFmtId="0" fontId="41" fillId="0" borderId="27" xfId="0" applyFont="1" applyBorder="1" applyAlignment="1" applyProtection="1">
      <alignment horizontal="left" vertical="center"/>
    </xf>
    <xf numFmtId="10" fontId="40" fillId="10" borderId="28" xfId="6" applyNumberFormat="1" applyFont="1" applyFill="1" applyBorder="1" applyAlignment="1" applyProtection="1">
      <alignment horizontal="center" vertical="center"/>
      <protection locked="0"/>
    </xf>
    <xf numFmtId="10" fontId="40" fillId="10" borderId="31" xfId="6"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9" borderId="33" xfId="0" applyFont="1" applyFill="1" applyBorder="1" applyAlignment="1" applyProtection="1">
      <alignment horizontal="center" vertical="center" wrapText="1"/>
    </xf>
    <xf numFmtId="0" fontId="38" fillId="9" borderId="34" xfId="0" applyFont="1" applyFill="1" applyBorder="1" applyAlignment="1" applyProtection="1">
      <alignment horizontal="center" vertical="center" wrapText="1"/>
    </xf>
    <xf numFmtId="0" fontId="39" fillId="0" borderId="28" xfId="0" applyFont="1" applyFill="1" applyBorder="1" applyAlignment="1" applyProtection="1">
      <alignment vertical="center" wrapText="1"/>
    </xf>
    <xf numFmtId="0" fontId="28" fillId="4" borderId="28" xfId="6" applyBorder="1" applyAlignment="1" applyProtection="1">
      <alignment wrapText="1"/>
      <protection locked="0"/>
    </xf>
    <xf numFmtId="0" fontId="28" fillId="10" borderId="28" xfId="6" applyFill="1" applyBorder="1" applyAlignment="1" applyProtection="1">
      <alignment wrapText="1"/>
      <protection locked="0"/>
    </xf>
    <xf numFmtId="0" fontId="42" fillId="5" borderId="28" xfId="0" applyFont="1" applyFill="1" applyBorder="1" applyAlignment="1" applyProtection="1">
      <alignment vertical="center" wrapText="1"/>
    </xf>
    <xf numFmtId="10" fontId="28" fillId="4" borderId="28" xfId="6" applyNumberFormat="1" applyBorder="1" applyAlignment="1" applyProtection="1">
      <alignment horizontal="center" vertical="center" wrapText="1"/>
      <protection locked="0"/>
    </xf>
    <xf numFmtId="10" fontId="28" fillId="10" borderId="28" xfId="6" applyNumberFormat="1" applyFill="1" applyBorder="1" applyAlignment="1" applyProtection="1">
      <alignment horizontal="center" vertical="center" wrapText="1"/>
      <protection locked="0"/>
    </xf>
    <xf numFmtId="0" fontId="38" fillId="9" borderId="28" xfId="0" applyFont="1" applyFill="1" applyBorder="1" applyAlignment="1" applyProtection="1">
      <alignment horizontal="center" vertical="center" wrapText="1"/>
    </xf>
    <xf numFmtId="0" fontId="38" fillId="9" borderId="31" xfId="0" applyFont="1" applyFill="1" applyBorder="1" applyAlignment="1" applyProtection="1">
      <alignment horizontal="center" vertical="center" wrapText="1"/>
    </xf>
    <xf numFmtId="0" fontId="43" fillId="4" borderId="35" xfId="6" applyFont="1" applyBorder="1" applyAlignment="1" applyProtection="1">
      <alignment vertical="center" wrapText="1"/>
      <protection locked="0"/>
    </xf>
    <xf numFmtId="0" fontId="43" fillId="4" borderId="28" xfId="6" applyFont="1" applyBorder="1" applyAlignment="1" applyProtection="1">
      <alignment horizontal="center" vertical="center"/>
      <protection locked="0"/>
    </xf>
    <xf numFmtId="0" fontId="43" fillId="4" borderId="31" xfId="6" applyFont="1" applyBorder="1" applyAlignment="1" applyProtection="1">
      <alignment horizontal="center" vertical="center"/>
      <protection locked="0"/>
    </xf>
    <xf numFmtId="0" fontId="43" fillId="10" borderId="28" xfId="6" applyFont="1" applyFill="1" applyBorder="1" applyAlignment="1" applyProtection="1">
      <alignment horizontal="center" vertical="center"/>
      <protection locked="0"/>
    </xf>
    <xf numFmtId="0" fontId="43" fillId="10" borderId="35" xfId="6" applyFont="1" applyFill="1" applyBorder="1" applyAlignment="1" applyProtection="1">
      <alignment vertical="center" wrapText="1"/>
      <protection locked="0"/>
    </xf>
    <xf numFmtId="0" fontId="43" fillId="10" borderId="31" xfId="6" applyFont="1" applyFill="1" applyBorder="1" applyAlignment="1" applyProtection="1">
      <alignment horizontal="center" vertical="center"/>
      <protection locked="0"/>
    </xf>
    <xf numFmtId="0" fontId="43" fillId="4" borderId="31" xfId="6" applyFont="1" applyBorder="1" applyAlignment="1" applyProtection="1">
      <alignment vertical="center"/>
      <protection locked="0"/>
    </xf>
    <xf numFmtId="0" fontId="43" fillId="10" borderId="31" xfId="6" applyFont="1" applyFill="1" applyBorder="1" applyAlignment="1" applyProtection="1">
      <alignment vertical="center"/>
      <protection locked="0"/>
    </xf>
    <xf numFmtId="0" fontId="43" fillId="4" borderId="36" xfId="6" applyFont="1" applyBorder="1" applyAlignment="1" applyProtection="1">
      <alignment vertical="center"/>
      <protection locked="0"/>
    </xf>
    <xf numFmtId="0" fontId="43" fillId="10" borderId="36" xfId="6"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9" borderId="33" xfId="0" applyFont="1" applyFill="1" applyBorder="1" applyAlignment="1" applyProtection="1">
      <alignment horizontal="center" vertical="center"/>
    </xf>
    <xf numFmtId="0" fontId="38" fillId="9" borderId="29" xfId="0" applyFont="1" applyFill="1" applyBorder="1" applyAlignment="1" applyProtection="1">
      <alignment horizontal="center" vertical="center"/>
    </xf>
    <xf numFmtId="0" fontId="28" fillId="4" borderId="28" xfId="6" applyBorder="1" applyAlignment="1" applyProtection="1">
      <alignment horizontal="center" vertical="center"/>
      <protection locked="0"/>
    </xf>
    <xf numFmtId="10" fontId="28" fillId="4" borderId="28" xfId="6" applyNumberFormat="1" applyBorder="1" applyAlignment="1" applyProtection="1">
      <alignment horizontal="center" vertical="center"/>
      <protection locked="0"/>
    </xf>
    <xf numFmtId="0" fontId="28" fillId="10" borderId="28" xfId="6" applyFill="1" applyBorder="1" applyAlignment="1" applyProtection="1">
      <alignment horizontal="center" vertical="center"/>
      <protection locked="0"/>
    </xf>
    <xf numFmtId="10" fontId="28" fillId="10" borderId="28" xfId="6" applyNumberFormat="1" applyFill="1" applyBorder="1" applyAlignment="1" applyProtection="1">
      <alignment horizontal="center" vertical="center"/>
      <protection locked="0"/>
    </xf>
    <xf numFmtId="0" fontId="38" fillId="9" borderId="37" xfId="0" applyFont="1" applyFill="1" applyBorder="1" applyAlignment="1" applyProtection="1">
      <alignment horizontal="center" vertical="center" wrapText="1"/>
    </xf>
    <xf numFmtId="0" fontId="28" fillId="4" borderId="28" xfId="6" applyBorder="1" applyProtection="1">
      <protection locked="0"/>
    </xf>
    <xf numFmtId="0" fontId="43" fillId="4" borderId="38" xfId="6" applyFont="1" applyBorder="1" applyAlignment="1" applyProtection="1">
      <alignment vertical="center" wrapText="1"/>
      <protection locked="0"/>
    </xf>
    <xf numFmtId="0" fontId="43" fillId="4" borderId="39" xfId="6" applyFont="1" applyBorder="1" applyAlignment="1" applyProtection="1">
      <alignment horizontal="center" vertical="center"/>
      <protection locked="0"/>
    </xf>
    <xf numFmtId="0" fontId="28" fillId="10" borderId="28" xfId="6" applyFill="1" applyBorder="1" applyProtection="1">
      <protection locked="0"/>
    </xf>
    <xf numFmtId="0" fontId="43" fillId="10" borderId="38" xfId="6" applyFont="1" applyFill="1" applyBorder="1" applyAlignment="1" applyProtection="1">
      <alignment vertical="center" wrapText="1"/>
      <protection locked="0"/>
    </xf>
    <xf numFmtId="0" fontId="43" fillId="10" borderId="39" xfId="6"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9" borderId="6" xfId="0" applyFont="1" applyFill="1" applyBorder="1" applyAlignment="1" applyProtection="1">
      <alignment horizontal="center" vertical="center" wrapText="1"/>
    </xf>
    <xf numFmtId="0" fontId="38" fillId="9" borderId="40" xfId="0" applyFont="1" applyFill="1" applyBorder="1" applyAlignment="1" applyProtection="1">
      <alignment horizontal="center" vertical="center"/>
    </xf>
    <xf numFmtId="0" fontId="28" fillId="4" borderId="28" xfId="6" applyBorder="1" applyAlignment="1" applyProtection="1">
      <alignment vertical="center" wrapText="1"/>
      <protection locked="0"/>
    </xf>
    <xf numFmtId="0" fontId="28" fillId="4" borderId="35" xfId="6" applyBorder="1" applyAlignment="1" applyProtection="1">
      <alignment vertical="center" wrapText="1"/>
      <protection locked="0"/>
    </xf>
    <xf numFmtId="0" fontId="28" fillId="10" borderId="28" xfId="6" applyFill="1" applyBorder="1" applyAlignment="1" applyProtection="1">
      <alignment vertical="center" wrapText="1"/>
      <protection locked="0"/>
    </xf>
    <xf numFmtId="0" fontId="28" fillId="10" borderId="35" xfId="6" applyFill="1" applyBorder="1" applyAlignment="1" applyProtection="1">
      <alignment vertical="center" wrapText="1"/>
      <protection locked="0"/>
    </xf>
    <xf numFmtId="0" fontId="28" fillId="4" borderId="31" xfId="6" applyBorder="1" applyAlignment="1" applyProtection="1">
      <alignment horizontal="center" vertical="center"/>
      <protection locked="0"/>
    </xf>
    <xf numFmtId="0" fontId="28" fillId="10" borderId="31" xfId="6"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9" borderId="34" xfId="0" applyFont="1" applyFill="1" applyBorder="1" applyAlignment="1" applyProtection="1">
      <alignment horizontal="center" vertical="center"/>
    </xf>
    <xf numFmtId="0" fontId="28" fillId="4" borderId="31" xfId="6" applyBorder="1" applyAlignment="1" applyProtection="1">
      <alignment vertical="center" wrapText="1"/>
      <protection locked="0"/>
    </xf>
    <xf numFmtId="0" fontId="28" fillId="10" borderId="31" xfId="6" applyFill="1" applyBorder="1" applyAlignment="1" applyProtection="1">
      <alignment vertical="center" wrapText="1"/>
      <protection locked="0"/>
    </xf>
    <xf numFmtId="0" fontId="38" fillId="9" borderId="30" xfId="0" applyFont="1" applyFill="1" applyBorder="1" applyAlignment="1" applyProtection="1">
      <alignment horizontal="center" vertical="center" wrapText="1"/>
    </xf>
    <xf numFmtId="0" fontId="28" fillId="4" borderId="41" xfId="6" applyBorder="1" applyAlignment="1" applyProtection="1">
      <protection locked="0"/>
    </xf>
    <xf numFmtId="10" fontId="28" fillId="4" borderId="37" xfId="6" applyNumberFormat="1" applyBorder="1" applyAlignment="1" applyProtection="1">
      <alignment horizontal="center" vertical="center"/>
      <protection locked="0"/>
    </xf>
    <xf numFmtId="0" fontId="28" fillId="10" borderId="41" xfId="6" applyFill="1" applyBorder="1" applyAlignment="1" applyProtection="1">
      <protection locked="0"/>
    </xf>
    <xf numFmtId="10" fontId="28" fillId="10" borderId="37" xfId="6" applyNumberFormat="1" applyFill="1" applyBorder="1" applyAlignment="1" applyProtection="1">
      <alignment horizontal="center" vertical="center"/>
      <protection locked="0"/>
    </xf>
    <xf numFmtId="0" fontId="38" fillId="9" borderId="38" xfId="0" applyFont="1" applyFill="1" applyBorder="1" applyAlignment="1" applyProtection="1">
      <alignment horizontal="center" vertical="center"/>
    </xf>
    <xf numFmtId="0" fontId="38" fillId="9" borderId="28" xfId="0" applyFont="1" applyFill="1" applyBorder="1" applyAlignment="1" applyProtection="1">
      <alignment horizontal="center" wrapText="1"/>
    </xf>
    <xf numFmtId="0" fontId="38" fillId="9" borderId="31" xfId="0" applyFont="1" applyFill="1" applyBorder="1" applyAlignment="1" applyProtection="1">
      <alignment horizontal="center" wrapText="1"/>
    </xf>
    <xf numFmtId="0" fontId="38" fillId="9" borderId="27" xfId="0" applyFont="1" applyFill="1" applyBorder="1" applyAlignment="1" applyProtection="1">
      <alignment horizontal="center" wrapText="1"/>
    </xf>
    <xf numFmtId="0" fontId="43" fillId="4" borderId="28" xfId="6" applyFont="1" applyBorder="1" applyAlignment="1" applyProtection="1">
      <alignment horizontal="center" vertical="center" wrapText="1"/>
      <protection locked="0"/>
    </xf>
    <xf numFmtId="0" fontId="43" fillId="10" borderId="28" xfId="6" applyFont="1" applyFill="1" applyBorder="1" applyAlignment="1" applyProtection="1">
      <alignment horizontal="center" vertical="center" wrapText="1"/>
      <protection locked="0"/>
    </xf>
    <xf numFmtId="0" fontId="28" fillId="4" borderId="38" xfId="6" applyBorder="1" applyAlignment="1" applyProtection="1">
      <alignment vertical="center"/>
      <protection locked="0"/>
    </xf>
    <xf numFmtId="0" fontId="28" fillId="4" borderId="0" xfId="6" applyProtection="1"/>
    <xf numFmtId="0" fontId="26" fillId="3" borderId="0" xfId="4" applyProtection="1"/>
    <xf numFmtId="0" fontId="25" fillId="2" borderId="0" xfId="1" applyProtection="1"/>
    <xf numFmtId="0" fontId="0" fillId="0" borderId="0" xfId="0" applyAlignment="1" applyProtection="1">
      <alignment wrapText="1"/>
    </xf>
    <xf numFmtId="0" fontId="44" fillId="7" borderId="17" xfId="0" applyFont="1" applyFill="1" applyBorder="1" applyAlignment="1">
      <alignment vertical="top" wrapText="1"/>
    </xf>
    <xf numFmtId="0" fontId="44" fillId="7" borderId="18" xfId="0" applyFont="1" applyFill="1" applyBorder="1" applyAlignment="1">
      <alignment vertical="top" wrapText="1"/>
    </xf>
    <xf numFmtId="0" fontId="27" fillId="7" borderId="12" xfId="5" applyFill="1" applyBorder="1" applyAlignment="1" applyProtection="1">
      <alignment vertical="top" wrapText="1"/>
    </xf>
    <xf numFmtId="0" fontId="27" fillId="7" borderId="13" xfId="5" applyFill="1" applyBorder="1" applyAlignment="1" applyProtection="1">
      <alignment vertical="top" wrapText="1"/>
    </xf>
    <xf numFmtId="0" fontId="0" fillId="11" borderId="1" xfId="0" applyFill="1" applyBorder="1" applyProtection="1"/>
    <xf numFmtId="0" fontId="28" fillId="10" borderId="27" xfId="6" applyFill="1" applyBorder="1" applyAlignment="1" applyProtection="1">
      <alignment vertical="center"/>
      <protection locked="0"/>
    </xf>
    <xf numFmtId="0" fontId="0" fillId="0" borderId="0" xfId="0" applyAlignment="1">
      <alignment vertical="center" wrapText="1"/>
    </xf>
    <xf numFmtId="0" fontId="11" fillId="7" borderId="0" xfId="0" applyFont="1" applyFill="1" applyBorder="1" applyAlignment="1" applyProtection="1">
      <alignment horizontal="center"/>
    </xf>
    <xf numFmtId="0" fontId="2" fillId="5" borderId="2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0" fillId="0" borderId="42" xfId="0" applyBorder="1" applyAlignment="1" applyProtection="1">
      <alignment horizontal="left" vertical="center" wrapText="1"/>
    </xf>
    <xf numFmtId="0" fontId="12" fillId="5" borderId="1" xfId="0" applyFont="1" applyFill="1" applyBorder="1" applyAlignment="1" applyProtection="1">
      <alignment horizontal="center"/>
    </xf>
    <xf numFmtId="14" fontId="0" fillId="0" borderId="0" xfId="0" applyNumberFormat="1" applyAlignment="1">
      <alignment horizontal="center"/>
    </xf>
    <xf numFmtId="0" fontId="27" fillId="5" borderId="1" xfId="5" applyFill="1" applyBorder="1" applyAlignment="1" applyProtection="1">
      <alignment vertical="top" wrapText="1"/>
      <protection locked="0"/>
    </xf>
    <xf numFmtId="0" fontId="27" fillId="5" borderId="3" xfId="5" applyFill="1" applyBorder="1" applyAlignment="1" applyProtection="1">
      <protection locked="0"/>
    </xf>
    <xf numFmtId="0" fontId="1" fillId="5" borderId="2" xfId="0" applyFont="1" applyFill="1" applyBorder="1" applyAlignment="1" applyProtection="1">
      <alignment wrapText="1"/>
      <protection locked="0"/>
    </xf>
    <xf numFmtId="0" fontId="11" fillId="5" borderId="2" xfId="0" applyFont="1" applyFill="1" applyBorder="1" applyProtection="1">
      <protection locked="0"/>
    </xf>
    <xf numFmtId="0" fontId="27" fillId="0" borderId="0" xfId="5" applyAlignment="1" applyProtection="1"/>
    <xf numFmtId="43" fontId="1" fillId="5" borderId="10" xfId="3" applyNumberFormat="1" applyFont="1" applyFill="1" applyBorder="1" applyAlignment="1" applyProtection="1">
      <alignment vertical="top"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7" borderId="17" xfId="0" applyFill="1" applyBorder="1" applyAlignment="1">
      <alignment horizontal="center"/>
    </xf>
    <xf numFmtId="2" fontId="0" fillId="7" borderId="17" xfId="0" applyNumberFormat="1" applyFill="1" applyBorder="1" applyAlignment="1">
      <alignment horizontal="center"/>
    </xf>
    <xf numFmtId="2" fontId="0" fillId="7" borderId="17" xfId="0" applyNumberFormat="1" applyFill="1" applyBorder="1"/>
    <xf numFmtId="0" fontId="11" fillId="7" borderId="0" xfId="0" applyFont="1" applyFill="1" applyBorder="1" applyAlignment="1" applyProtection="1">
      <alignment horizontal="center" vertical="top" wrapText="1"/>
    </xf>
    <xf numFmtId="2" fontId="11" fillId="7" borderId="0" xfId="0" applyNumberFormat="1" applyFont="1" applyFill="1" applyBorder="1" applyAlignment="1" applyProtection="1">
      <alignment horizontal="center"/>
    </xf>
    <xf numFmtId="2" fontId="11" fillId="7" borderId="0" xfId="0" applyNumberFormat="1" applyFont="1" applyFill="1" applyBorder="1" applyProtection="1"/>
    <xf numFmtId="2" fontId="12" fillId="7" borderId="0" xfId="0" applyNumberFormat="1" applyFont="1" applyFill="1" applyBorder="1" applyAlignment="1" applyProtection="1">
      <alignment vertical="top" wrapText="1"/>
    </xf>
    <xf numFmtId="0" fontId="12" fillId="5" borderId="30" xfId="0" applyFont="1" applyFill="1" applyBorder="1" applyAlignment="1" applyProtection="1">
      <alignment horizontal="center" vertical="top" wrapText="1"/>
    </xf>
    <xf numFmtId="0" fontId="11" fillId="7" borderId="15" xfId="0" applyFont="1" applyFill="1" applyBorder="1" applyAlignment="1" applyProtection="1">
      <alignment horizontal="center" vertical="top" wrapText="1"/>
    </xf>
    <xf numFmtId="0" fontId="11" fillId="5" borderId="2" xfId="0" applyFont="1" applyFill="1" applyBorder="1" applyAlignment="1" applyProtection="1">
      <alignment vertical="top" wrapText="1"/>
    </xf>
    <xf numFmtId="3" fontId="11" fillId="5" borderId="18" xfId="0" applyNumberFormat="1" applyFont="1" applyFill="1" applyBorder="1" applyAlignment="1" applyProtection="1">
      <alignment vertical="top" wrapText="1"/>
    </xf>
    <xf numFmtId="3" fontId="11" fillId="5" borderId="11" xfId="0" applyNumberFormat="1" applyFont="1" applyFill="1" applyBorder="1" applyAlignment="1" applyProtection="1">
      <alignment vertical="top" wrapText="1"/>
    </xf>
    <xf numFmtId="3" fontId="11" fillId="5" borderId="3" xfId="0" applyNumberFormat="1" applyFont="1" applyFill="1" applyBorder="1" applyAlignment="1" applyProtection="1">
      <alignment vertical="top" wrapText="1"/>
    </xf>
    <xf numFmtId="3" fontId="11" fillId="5" borderId="4" xfId="0" applyNumberFormat="1" applyFont="1" applyFill="1" applyBorder="1" applyAlignment="1" applyProtection="1">
      <alignment vertical="top" wrapText="1"/>
    </xf>
    <xf numFmtId="3" fontId="11" fillId="5" borderId="13" xfId="0" applyNumberFormat="1" applyFont="1" applyFill="1" applyBorder="1" applyAlignment="1" applyProtection="1">
      <alignment vertical="top" wrapText="1"/>
    </xf>
    <xf numFmtId="3" fontId="11" fillId="5" borderId="7" xfId="0" applyNumberFormat="1" applyFont="1" applyFill="1" applyBorder="1" applyAlignment="1" applyProtection="1">
      <alignment vertical="top" wrapText="1"/>
    </xf>
    <xf numFmtId="0" fontId="23" fillId="5" borderId="3" xfId="0" applyFont="1" applyFill="1" applyBorder="1" applyAlignment="1" applyProtection="1">
      <alignment vertical="top" wrapText="1"/>
    </xf>
    <xf numFmtId="0" fontId="23" fillId="5" borderId="7" xfId="0" applyFont="1" applyFill="1" applyBorder="1" applyAlignment="1" applyProtection="1">
      <alignment horizontal="center" vertical="top" wrapText="1"/>
    </xf>
    <xf numFmtId="0" fontId="23" fillId="5" borderId="3" xfId="0" applyFont="1" applyFill="1" applyBorder="1" applyAlignment="1" applyProtection="1">
      <alignment horizontal="center" vertical="top" wrapText="1"/>
    </xf>
    <xf numFmtId="0" fontId="34" fillId="0" borderId="1" xfId="0" applyFont="1" applyFill="1" applyBorder="1" applyAlignment="1">
      <alignment horizontal="left" vertical="top" wrapText="1"/>
    </xf>
    <xf numFmtId="0" fontId="11" fillId="5" borderId="1" xfId="0" applyFont="1" applyFill="1" applyBorder="1" applyAlignment="1" applyProtection="1">
      <alignment vertical="top" wrapText="1"/>
    </xf>
    <xf numFmtId="0" fontId="34" fillId="0" borderId="1" xfId="0" applyFont="1" applyFill="1" applyBorder="1" applyAlignment="1">
      <alignment wrapText="1"/>
    </xf>
    <xf numFmtId="3" fontId="11" fillId="5" borderId="46" xfId="0" applyNumberFormat="1" applyFont="1" applyFill="1" applyBorder="1" applyAlignment="1" applyProtection="1">
      <alignment vertical="top" wrapText="1"/>
    </xf>
    <xf numFmtId="3" fontId="11" fillId="5" borderId="20" xfId="0" applyNumberFormat="1" applyFont="1" applyFill="1" applyBorder="1" applyAlignment="1" applyProtection="1">
      <alignment vertical="top" wrapText="1"/>
    </xf>
    <xf numFmtId="3" fontId="11" fillId="5" borderId="2" xfId="0" applyNumberFormat="1" applyFont="1" applyFill="1" applyBorder="1" applyAlignment="1" applyProtection="1">
      <alignment vertical="top" wrapText="1"/>
    </xf>
    <xf numFmtId="0" fontId="46" fillId="0" borderId="0" xfId="0" applyFont="1"/>
    <xf numFmtId="0" fontId="46" fillId="7" borderId="14" xfId="0" applyFont="1" applyFill="1" applyBorder="1"/>
    <xf numFmtId="0" fontId="47" fillId="0" borderId="0" xfId="0" applyFont="1"/>
    <xf numFmtId="0" fontId="47" fillId="0" borderId="0" xfId="0" applyFont="1" applyFill="1"/>
    <xf numFmtId="0" fontId="48" fillId="0" borderId="0" xfId="0" applyFont="1"/>
    <xf numFmtId="0" fontId="49" fillId="0" borderId="0" xfId="0" applyFont="1"/>
    <xf numFmtId="0" fontId="1" fillId="5" borderId="51" xfId="0" applyFont="1" applyFill="1" applyBorder="1" applyAlignment="1" applyProtection="1">
      <alignment vertical="top" wrapText="1"/>
    </xf>
    <xf numFmtId="43" fontId="29" fillId="0" borderId="0" xfId="0" applyNumberFormat="1" applyFont="1" applyFill="1"/>
    <xf numFmtId="43" fontId="2" fillId="0" borderId="0" xfId="0" applyNumberFormat="1" applyFont="1" applyFill="1" applyBorder="1" applyAlignment="1" applyProtection="1">
      <alignment horizontal="center" vertical="top" wrapText="1"/>
    </xf>
    <xf numFmtId="0" fontId="12" fillId="7" borderId="0" xfId="0" applyFont="1" applyFill="1" applyBorder="1" applyAlignment="1" applyProtection="1">
      <alignment horizontal="left"/>
    </xf>
    <xf numFmtId="0" fontId="11" fillId="0" borderId="13" xfId="0" applyFont="1" applyFill="1" applyBorder="1" applyAlignment="1">
      <alignment vertical="top" wrapText="1"/>
    </xf>
    <xf numFmtId="0" fontId="0" fillId="0" borderId="1" xfId="0" applyFont="1" applyBorder="1" applyAlignment="1">
      <alignment wrapText="1"/>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2" fontId="0" fillId="7" borderId="0" xfId="0" applyNumberFormat="1" applyFill="1"/>
    <xf numFmtId="0" fontId="12" fillId="5" borderId="14" xfId="0" applyFont="1" applyFill="1" applyBorder="1" applyAlignment="1" applyProtection="1">
      <alignment vertical="top" wrapText="1"/>
    </xf>
    <xf numFmtId="0" fontId="12" fillId="5" borderId="15"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2" fillId="5" borderId="19"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0" fillId="7" borderId="53" xfId="0" applyFill="1" applyBorder="1"/>
    <xf numFmtId="0" fontId="0" fillId="7" borderId="42" xfId="0" applyFill="1" applyBorder="1"/>
    <xf numFmtId="0" fontId="11" fillId="0" borderId="30" xfId="0" applyFont="1" applyFill="1" applyBorder="1" applyAlignment="1" applyProtection="1">
      <alignment vertical="top" wrapText="1"/>
    </xf>
    <xf numFmtId="0" fontId="11" fillId="0" borderId="29" xfId="0" applyFont="1" applyFill="1" applyBorder="1" applyAlignment="1" applyProtection="1">
      <alignment vertical="top" wrapText="1"/>
    </xf>
    <xf numFmtId="0" fontId="8" fillId="0" borderId="54"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12" fillId="7" borderId="12" xfId="0" applyFont="1" applyFill="1" applyBorder="1" applyAlignment="1" applyProtection="1">
      <alignment vertical="top" wrapText="1"/>
    </xf>
    <xf numFmtId="0" fontId="10" fillId="7" borderId="0" xfId="0" applyFont="1" applyFill="1" applyBorder="1" applyAlignment="1" applyProtection="1"/>
    <xf numFmtId="0" fontId="0" fillId="7" borderId="46" xfId="0" applyFill="1" applyBorder="1"/>
    <xf numFmtId="0" fontId="11" fillId="7" borderId="20" xfId="0" applyFont="1" applyFill="1" applyBorder="1" applyAlignment="1" applyProtection="1">
      <alignment vertical="top" wrapText="1"/>
    </xf>
    <xf numFmtId="0" fontId="11" fillId="7" borderId="19" xfId="0" applyFont="1" applyFill="1" applyBorder="1" applyAlignment="1" applyProtection="1">
      <alignment horizontal="center" vertical="top" wrapText="1"/>
    </xf>
    <xf numFmtId="3" fontId="50" fillId="7" borderId="0" xfId="0" applyNumberFormat="1" applyFont="1" applyFill="1"/>
    <xf numFmtId="0" fontId="11" fillId="7" borderId="12" xfId="0" applyFont="1" applyFill="1" applyBorder="1" applyAlignment="1" applyProtection="1">
      <alignment horizontal="center" vertical="top" wrapText="1"/>
    </xf>
    <xf numFmtId="0" fontId="8" fillId="7" borderId="0" xfId="0" applyFont="1" applyFill="1" applyBorder="1" applyAlignment="1" applyProtection="1">
      <alignment horizontal="left" vertical="center" wrapText="1"/>
    </xf>
    <xf numFmtId="0" fontId="0" fillId="8" borderId="1" xfId="0" applyFill="1" applyBorder="1" applyAlignment="1" applyProtection="1">
      <alignment wrapText="1"/>
      <protection locked="0"/>
    </xf>
    <xf numFmtId="166" fontId="12" fillId="5" borderId="30" xfId="0" applyNumberFormat="1" applyFont="1" applyFill="1" applyBorder="1" applyAlignment="1" applyProtection="1">
      <alignment horizontal="center" vertical="top" wrapText="1"/>
    </xf>
    <xf numFmtId="165" fontId="45" fillId="5" borderId="4" xfId="0" applyNumberFormat="1" applyFont="1" applyFill="1" applyBorder="1" applyAlignment="1" applyProtection="1">
      <alignment horizontal="left"/>
      <protection locked="0"/>
    </xf>
    <xf numFmtId="0" fontId="3" fillId="5" borderId="28" xfId="0" applyFont="1" applyFill="1" applyBorder="1" applyAlignment="1" applyProtection="1">
      <alignment vertical="top" wrapText="1"/>
    </xf>
    <xf numFmtId="0" fontId="2" fillId="7"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29" fillId="0" borderId="14" xfId="0" applyFont="1" applyBorder="1" applyAlignment="1">
      <alignment wrapText="1"/>
    </xf>
    <xf numFmtId="0" fontId="46" fillId="7" borderId="16" xfId="0" applyFont="1" applyFill="1" applyBorder="1"/>
    <xf numFmtId="0" fontId="46" fillId="7" borderId="17" xfId="0" applyFont="1" applyFill="1" applyBorder="1"/>
    <xf numFmtId="0" fontId="46" fillId="7" borderId="18" xfId="0" applyFont="1" applyFill="1" applyBorder="1"/>
    <xf numFmtId="0" fontId="56" fillId="7" borderId="15" xfId="0" applyFont="1" applyFill="1" applyBorder="1" applyAlignment="1" applyProtection="1">
      <alignment vertical="top" wrapText="1"/>
    </xf>
    <xf numFmtId="0" fontId="56" fillId="7" borderId="12" xfId="0" applyFont="1" applyFill="1" applyBorder="1" applyAlignment="1" applyProtection="1">
      <alignment vertical="top" wrapText="1"/>
    </xf>
    <xf numFmtId="0" fontId="56" fillId="7" borderId="13" xfId="0" applyFont="1" applyFill="1" applyBorder="1" applyAlignment="1" applyProtection="1">
      <alignment vertical="top" wrapText="1"/>
    </xf>
    <xf numFmtId="0" fontId="56" fillId="0" borderId="0" xfId="0" applyFont="1" applyFill="1" applyBorder="1" applyAlignment="1" applyProtection="1">
      <alignment vertical="top" wrapText="1"/>
    </xf>
    <xf numFmtId="0" fontId="57" fillId="0" borderId="0" xfId="0" applyFont="1" applyFill="1" applyBorder="1" applyAlignment="1" applyProtection="1">
      <alignment vertical="top" wrapText="1"/>
    </xf>
    <xf numFmtId="0" fontId="56" fillId="0" borderId="0" xfId="0" applyFont="1" applyFill="1" applyBorder="1" applyAlignment="1" applyProtection="1"/>
    <xf numFmtId="0" fontId="56" fillId="0" borderId="0" xfId="0" applyFont="1" applyFill="1" applyBorder="1" applyProtection="1"/>
    <xf numFmtId="0" fontId="29" fillId="5" borderId="0" xfId="0" applyFont="1" applyFill="1" applyAlignment="1">
      <alignment wrapText="1"/>
    </xf>
    <xf numFmtId="0" fontId="11" fillId="5" borderId="5" xfId="0" applyFont="1" applyFill="1" applyBorder="1" applyAlignment="1" applyProtection="1">
      <alignment vertical="top" wrapText="1"/>
    </xf>
    <xf numFmtId="3" fontId="11" fillId="5" borderId="5" xfId="0" applyNumberFormat="1" applyFont="1" applyFill="1" applyBorder="1" applyAlignment="1" applyProtection="1">
      <alignment horizontal="center" vertical="top" wrapText="1"/>
    </xf>
    <xf numFmtId="0" fontId="11" fillId="5" borderId="2" xfId="0" applyFont="1" applyFill="1" applyBorder="1" applyAlignment="1" applyProtection="1">
      <alignment horizontal="center" vertical="top" wrapText="1"/>
    </xf>
    <xf numFmtId="0" fontId="11" fillId="5" borderId="6" xfId="0" applyFont="1" applyFill="1" applyBorder="1" applyAlignment="1" applyProtection="1">
      <alignment vertical="top" wrapText="1"/>
    </xf>
    <xf numFmtId="3" fontId="12" fillId="5" borderId="5" xfId="0" applyNumberFormat="1" applyFont="1" applyFill="1" applyBorder="1" applyAlignment="1" applyProtection="1">
      <alignment horizontal="center" vertical="top" wrapText="1"/>
    </xf>
    <xf numFmtId="0" fontId="11" fillId="5" borderId="6" xfId="0" applyFont="1" applyFill="1" applyBorder="1" applyAlignment="1" applyProtection="1">
      <alignment horizontal="center" vertical="top" wrapText="1"/>
    </xf>
    <xf numFmtId="164" fontId="11" fillId="5" borderId="6" xfId="2" applyFont="1" applyFill="1" applyBorder="1" applyAlignment="1" applyProtection="1">
      <alignment vertical="top" wrapText="1"/>
    </xf>
    <xf numFmtId="0" fontId="38" fillId="9" borderId="26" xfId="0" applyFont="1" applyFill="1" applyBorder="1" applyAlignment="1" applyProtection="1">
      <alignment horizontal="center" vertical="center"/>
    </xf>
    <xf numFmtId="0" fontId="38" fillId="9" borderId="38" xfId="0" applyFont="1" applyFill="1" applyBorder="1" applyAlignment="1" applyProtection="1">
      <alignment horizontal="center" vertical="center" wrapText="1"/>
    </xf>
    <xf numFmtId="0" fontId="38" fillId="9" borderId="27" xfId="0" applyFont="1" applyFill="1" applyBorder="1" applyAlignment="1" applyProtection="1">
      <alignment horizontal="center" vertical="center" wrapText="1"/>
    </xf>
    <xf numFmtId="0" fontId="28" fillId="4" borderId="27" xfId="6" applyBorder="1" applyAlignment="1" applyProtection="1">
      <alignment horizontal="center" vertical="center"/>
      <protection locked="0"/>
    </xf>
    <xf numFmtId="0" fontId="28" fillId="10" borderId="27" xfId="6" applyFill="1" applyBorder="1" applyAlignment="1" applyProtection="1">
      <alignment horizontal="center" vertical="center"/>
      <protection locked="0"/>
    </xf>
    <xf numFmtId="0" fontId="28" fillId="10" borderId="38" xfId="6" applyFill="1" applyBorder="1" applyAlignment="1" applyProtection="1">
      <alignment horizontal="center" vertical="center" wrapText="1"/>
      <protection locked="0"/>
    </xf>
    <xf numFmtId="0" fontId="38" fillId="9" borderId="39" xfId="0" applyFont="1" applyFill="1" applyBorder="1" applyAlignment="1" applyProtection="1">
      <alignment horizontal="center" vertical="center" wrapText="1"/>
    </xf>
    <xf numFmtId="0" fontId="28" fillId="10" borderId="27" xfId="6" applyFill="1" applyBorder="1" applyAlignment="1" applyProtection="1">
      <alignment horizontal="center" vertical="center" wrapText="1"/>
      <protection locked="0"/>
    </xf>
    <xf numFmtId="0" fontId="38" fillId="9" borderId="35" xfId="0" applyFont="1" applyFill="1" applyBorder="1" applyAlignment="1" applyProtection="1">
      <alignment horizontal="center" vertical="center" wrapText="1"/>
    </xf>
    <xf numFmtId="0" fontId="28" fillId="10" borderId="39" xfId="6" applyFill="1" applyBorder="1" applyAlignment="1" applyProtection="1">
      <alignment horizontal="center" vertical="center"/>
      <protection locked="0"/>
    </xf>
    <xf numFmtId="0" fontId="58" fillId="5" borderId="1" xfId="0" applyFont="1" applyFill="1" applyBorder="1" applyAlignment="1" applyProtection="1">
      <alignment vertical="center" wrapText="1"/>
    </xf>
    <xf numFmtId="0" fontId="58" fillId="5" borderId="43" xfId="0" applyFont="1" applyFill="1" applyBorder="1" applyAlignment="1" applyProtection="1">
      <alignment horizontal="left" vertical="center" wrapText="1"/>
    </xf>
    <xf numFmtId="0" fontId="58" fillId="5" borderId="43" xfId="0" applyFont="1" applyFill="1" applyBorder="1" applyAlignment="1" applyProtection="1">
      <alignment vertical="center" wrapText="1"/>
    </xf>
    <xf numFmtId="0" fontId="0" fillId="0" borderId="0" xfId="0" applyFont="1" applyAlignment="1"/>
    <xf numFmtId="0" fontId="0" fillId="0" borderId="0" xfId="0" applyFont="1" applyAlignment="1">
      <alignment horizontal="center" vertical="center"/>
    </xf>
    <xf numFmtId="0" fontId="0" fillId="0" borderId="0" xfId="0" applyFont="1"/>
    <xf numFmtId="0" fontId="29" fillId="7" borderId="16" xfId="0" applyFont="1" applyFill="1" applyBorder="1" applyProtection="1"/>
    <xf numFmtId="0" fontId="29" fillId="7" borderId="17" xfId="0" applyFont="1" applyFill="1" applyBorder="1" applyAlignment="1" applyProtection="1">
      <alignment horizontal="left" vertical="center"/>
    </xf>
    <xf numFmtId="0" fontId="0" fillId="7" borderId="17" xfId="0" applyFont="1" applyFill="1" applyBorder="1" applyAlignment="1"/>
    <xf numFmtId="0" fontId="0" fillId="7" borderId="17" xfId="0" applyFont="1" applyFill="1" applyBorder="1" applyAlignment="1">
      <alignment horizontal="center" vertical="center"/>
    </xf>
    <xf numFmtId="0" fontId="0" fillId="7" borderId="14" xfId="0" applyFont="1" applyFill="1" applyBorder="1"/>
    <xf numFmtId="0" fontId="62" fillId="5" borderId="8" xfId="0" applyFont="1" applyFill="1" applyBorder="1" applyAlignment="1" applyProtection="1">
      <alignment horizontal="center"/>
    </xf>
    <xf numFmtId="0" fontId="62" fillId="5" borderId="21" xfId="0" applyFont="1" applyFill="1" applyBorder="1" applyAlignment="1" applyProtection="1">
      <alignment horizontal="center"/>
    </xf>
    <xf numFmtId="0" fontId="62" fillId="7" borderId="11" xfId="0" applyFont="1" applyFill="1" applyBorder="1" applyAlignment="1" applyProtection="1"/>
    <xf numFmtId="0" fontId="29" fillId="7" borderId="14" xfId="0" applyFont="1" applyFill="1" applyBorder="1" applyProtection="1"/>
    <xf numFmtId="0" fontId="63" fillId="7" borderId="17" xfId="0" applyFont="1" applyFill="1" applyBorder="1" applyAlignment="1" applyProtection="1">
      <alignment horizontal="center" wrapText="1"/>
    </xf>
    <xf numFmtId="0" fontId="63" fillId="7" borderId="0" xfId="0" applyFont="1" applyFill="1" applyBorder="1" applyAlignment="1" applyProtection="1">
      <alignment horizontal="center" wrapText="1"/>
    </xf>
    <xf numFmtId="0" fontId="63" fillId="7" borderId="0" xfId="0" applyFont="1" applyFill="1" applyBorder="1" applyAlignment="1" applyProtection="1">
      <alignment horizontal="center" vertical="center" wrapText="1"/>
    </xf>
    <xf numFmtId="0" fontId="29" fillId="7" borderId="0" xfId="0" applyFont="1" applyFill="1" applyBorder="1" applyAlignment="1" applyProtection="1">
      <alignment horizontal="left" vertical="center"/>
    </xf>
    <xf numFmtId="0" fontId="0" fillId="7" borderId="0" xfId="0" applyFont="1" applyFill="1" applyBorder="1" applyAlignment="1"/>
    <xf numFmtId="0" fontId="0" fillId="7" borderId="0" xfId="0" applyFont="1" applyFill="1" applyBorder="1" applyAlignment="1">
      <alignment horizontal="center" vertical="center"/>
    </xf>
    <xf numFmtId="0" fontId="37" fillId="7" borderId="12" xfId="0" applyFont="1" applyFill="1" applyBorder="1" applyAlignment="1" applyProtection="1">
      <alignment horizontal="center" vertical="center" wrapText="1"/>
    </xf>
    <xf numFmtId="0" fontId="37" fillId="7" borderId="12" xfId="0" applyFont="1" applyFill="1" applyBorder="1" applyAlignment="1" applyProtection="1">
      <alignment vertical="center" wrapText="1"/>
    </xf>
    <xf numFmtId="0" fontId="37" fillId="7" borderId="0" xfId="0" applyFont="1" applyFill="1" applyBorder="1" applyAlignment="1" applyProtection="1">
      <alignment horizontal="center" vertical="center" wrapText="1"/>
    </xf>
    <xf numFmtId="0" fontId="29" fillId="7" borderId="14" xfId="0" applyFont="1" applyFill="1" applyBorder="1" applyAlignment="1" applyProtection="1">
      <alignment horizontal="left" vertical="center"/>
    </xf>
    <xf numFmtId="0" fontId="64" fillId="7" borderId="11" xfId="0" applyFont="1" applyFill="1" applyBorder="1" applyAlignment="1" applyProtection="1">
      <alignment horizontal="left" vertical="center" wrapText="1"/>
    </xf>
    <xf numFmtId="0" fontId="51" fillId="5" borderId="43" xfId="0" applyFont="1" applyFill="1" applyBorder="1" applyAlignment="1" applyProtection="1">
      <alignment horizontal="center" vertical="center" wrapText="1"/>
    </xf>
    <xf numFmtId="0" fontId="51" fillId="0" borderId="21" xfId="0" applyFont="1" applyBorder="1"/>
    <xf numFmtId="0" fontId="51" fillId="5" borderId="21" xfId="0" applyFont="1" applyFill="1" applyBorder="1" applyAlignment="1" applyProtection="1">
      <alignment horizontal="left" vertical="center" wrapText="1"/>
    </xf>
    <xf numFmtId="0" fontId="51" fillId="5" borderId="1" xfId="0" applyFont="1" applyFill="1" applyBorder="1" applyAlignment="1" applyProtection="1">
      <alignment horizontal="center" vertical="center" wrapText="1"/>
    </xf>
    <xf numFmtId="0" fontId="0" fillId="0" borderId="0" xfId="0" applyFont="1" applyAlignment="1">
      <alignment horizontal="left" vertical="center"/>
    </xf>
    <xf numFmtId="0" fontId="51" fillId="5" borderId="21" xfId="0" applyFont="1" applyFill="1" applyBorder="1" applyAlignment="1" applyProtection="1">
      <alignment horizontal="center" vertical="center" wrapText="1"/>
    </xf>
    <xf numFmtId="0" fontId="51" fillId="5" borderId="8" xfId="0" applyFont="1" applyFill="1" applyBorder="1" applyAlignment="1" applyProtection="1">
      <alignment horizontal="left" vertical="center" wrapText="1"/>
    </xf>
    <xf numFmtId="0" fontId="29" fillId="7" borderId="11" xfId="0" applyFont="1" applyFill="1" applyBorder="1" applyAlignment="1" applyProtection="1">
      <alignment horizontal="left" vertical="center"/>
    </xf>
    <xf numFmtId="0" fontId="64" fillId="7" borderId="0" xfId="0" applyFont="1" applyFill="1" applyBorder="1" applyAlignment="1" applyProtection="1">
      <alignment horizontal="left" vertical="center" wrapText="1"/>
    </xf>
    <xf numFmtId="0" fontId="51" fillId="5" borderId="1" xfId="0" applyFont="1" applyFill="1" applyBorder="1" applyAlignment="1">
      <alignment horizontal="center" vertical="center"/>
    </xf>
    <xf numFmtId="0" fontId="51" fillId="5" borderId="8" xfId="0" applyFont="1" applyFill="1" applyBorder="1" applyAlignment="1" applyProtection="1">
      <alignment horizontal="center" vertical="center" wrapText="1"/>
    </xf>
    <xf numFmtId="0" fontId="51" fillId="5" borderId="43" xfId="0" applyFont="1" applyFill="1" applyBorder="1" applyAlignment="1" applyProtection="1">
      <alignment horizontal="left" vertical="center" wrapText="1"/>
    </xf>
    <xf numFmtId="0" fontId="0" fillId="0" borderId="0" xfId="0" applyFont="1" applyAlignment="1">
      <alignment horizontal="left"/>
    </xf>
    <xf numFmtId="0" fontId="29" fillId="7" borderId="0" xfId="0" applyFont="1" applyFill="1" applyBorder="1" applyAlignment="1" applyProtection="1">
      <alignment horizontal="left" vertical="center" wrapText="1"/>
    </xf>
    <xf numFmtId="0" fontId="51" fillId="7" borderId="0" xfId="0" applyFont="1" applyFill="1" applyBorder="1" applyAlignment="1" applyProtection="1">
      <alignment horizontal="left" vertical="center" wrapText="1"/>
    </xf>
    <xf numFmtId="0" fontId="51" fillId="12" borderId="0" xfId="0" applyFont="1" applyFill="1" applyBorder="1" applyAlignment="1" applyProtection="1">
      <alignment horizontal="right" vertical="center"/>
    </xf>
    <xf numFmtId="0" fontId="51" fillId="12" borderId="1" xfId="0" applyFont="1" applyFill="1" applyBorder="1" applyAlignment="1" applyProtection="1">
      <alignment horizontal="center" vertical="center"/>
    </xf>
    <xf numFmtId="0" fontId="51" fillId="7" borderId="0" xfId="0" applyFont="1" applyFill="1" applyBorder="1" applyAlignment="1" applyProtection="1">
      <alignment horizontal="right" vertical="center"/>
    </xf>
    <xf numFmtId="0" fontId="51" fillId="7" borderId="0" xfId="0" applyFont="1" applyFill="1" applyBorder="1" applyAlignment="1" applyProtection="1">
      <alignment horizontal="center" vertical="center"/>
    </xf>
    <xf numFmtId="0" fontId="66" fillId="7" borderId="0" xfId="0" applyFont="1" applyFill="1" applyBorder="1" applyAlignment="1" applyProtection="1">
      <alignment horizontal="left"/>
    </xf>
    <xf numFmtId="0" fontId="66" fillId="7" borderId="0" xfId="0" applyFont="1" applyFill="1" applyBorder="1" applyAlignment="1" applyProtection="1">
      <alignment horizontal="center" vertical="center"/>
    </xf>
    <xf numFmtId="0" fontId="64" fillId="7" borderId="0" xfId="0" applyFont="1" applyFill="1" applyBorder="1" applyAlignment="1" applyProtection="1">
      <alignment horizontal="center" vertical="center" wrapText="1"/>
    </xf>
    <xf numFmtId="0" fontId="51" fillId="7" borderId="0" xfId="0" applyFont="1" applyFill="1" applyBorder="1" applyAlignment="1" applyProtection="1">
      <alignment horizontal="center" vertical="center" wrapText="1"/>
    </xf>
    <xf numFmtId="0" fontId="51" fillId="5" borderId="43" xfId="0" applyFont="1" applyFill="1" applyBorder="1" applyAlignment="1" applyProtection="1">
      <alignment horizontal="center"/>
      <protection locked="0"/>
    </xf>
    <xf numFmtId="0" fontId="51" fillId="5" borderId="8" xfId="0" applyFont="1" applyFill="1" applyBorder="1" applyAlignment="1" applyProtection="1">
      <alignment horizontal="center"/>
      <protection locked="0"/>
    </xf>
    <xf numFmtId="0" fontId="51" fillId="5" borderId="21" xfId="0" applyFont="1" applyFill="1" applyBorder="1" applyAlignment="1" applyProtection="1">
      <alignment horizontal="center"/>
      <protection locked="0"/>
    </xf>
    <xf numFmtId="0" fontId="66" fillId="7" borderId="0" xfId="0" applyFont="1" applyFill="1" applyBorder="1" applyAlignment="1" applyProtection="1">
      <alignment horizontal="left" vertical="center" wrapText="1"/>
    </xf>
    <xf numFmtId="0" fontId="51" fillId="7" borderId="0" xfId="0" applyFont="1" applyFill="1" applyBorder="1" applyAlignment="1">
      <alignment horizontal="center" vertical="center"/>
    </xf>
    <xf numFmtId="0" fontId="29" fillId="7" borderId="47" xfId="0" applyFont="1" applyFill="1" applyBorder="1" applyAlignment="1" applyProtection="1">
      <alignment horizontal="left" vertical="center"/>
    </xf>
    <xf numFmtId="0" fontId="66" fillId="7" borderId="15" xfId="0" applyFont="1" applyFill="1" applyBorder="1" applyAlignment="1" applyProtection="1">
      <alignment horizontal="left" vertical="center" wrapText="1"/>
    </xf>
    <xf numFmtId="0" fontId="66" fillId="7" borderId="12" xfId="0" applyFont="1" applyFill="1" applyBorder="1" applyAlignment="1" applyProtection="1">
      <alignment horizontal="left" vertical="center" wrapText="1"/>
    </xf>
    <xf numFmtId="0" fontId="51" fillId="7" borderId="13" xfId="0" applyFont="1" applyFill="1" applyBorder="1" applyAlignment="1"/>
    <xf numFmtId="0" fontId="0" fillId="0" borderId="0" xfId="0" applyFont="1" applyFill="1"/>
    <xf numFmtId="0" fontId="51" fillId="7" borderId="0" xfId="0" applyFont="1" applyFill="1" applyBorder="1" applyAlignment="1" applyProtection="1">
      <alignment horizontal="left" vertical="center"/>
    </xf>
    <xf numFmtId="0" fontId="64" fillId="7" borderId="12" xfId="0" applyFont="1" applyFill="1" applyBorder="1" applyAlignment="1" applyProtection="1">
      <alignment horizontal="center" vertical="center" wrapText="1"/>
    </xf>
    <xf numFmtId="0" fontId="51" fillId="5" borderId="1" xfId="0" applyFont="1" applyFill="1" applyBorder="1" applyAlignment="1" applyProtection="1">
      <alignment horizontal="left" vertical="center" wrapText="1"/>
    </xf>
    <xf numFmtId="0" fontId="51" fillId="5" borderId="1" xfId="0" applyFont="1" applyFill="1" applyBorder="1" applyAlignment="1">
      <alignment horizontal="left" vertical="center" wrapText="1"/>
    </xf>
    <xf numFmtId="0" fontId="61" fillId="0" borderId="0" xfId="0" applyFont="1" applyAlignment="1"/>
    <xf numFmtId="0" fontId="51" fillId="0" borderId="12" xfId="0" applyFont="1" applyFill="1" applyBorder="1" applyAlignment="1" applyProtection="1">
      <alignment horizontal="left" vertical="center"/>
    </xf>
    <xf numFmtId="0" fontId="66" fillId="7" borderId="0" xfId="0" applyFont="1" applyFill="1" applyBorder="1" applyAlignment="1" applyProtection="1"/>
    <xf numFmtId="0" fontId="51" fillId="7" borderId="0" xfId="0" applyFont="1" applyFill="1"/>
    <xf numFmtId="0" fontId="51" fillId="7" borderId="0" xfId="0" applyFont="1" applyFill="1" applyBorder="1" applyAlignment="1" applyProtection="1">
      <alignment horizontal="center"/>
      <protection locked="0"/>
    </xf>
    <xf numFmtId="0" fontId="51" fillId="7" borderId="0" xfId="0" applyFont="1" applyFill="1" applyBorder="1" applyAlignment="1" applyProtection="1">
      <alignment horizontal="right"/>
    </xf>
    <xf numFmtId="0" fontId="51" fillId="5" borderId="52" xfId="0" applyFont="1" applyFill="1" applyBorder="1" applyAlignment="1" applyProtection="1">
      <alignment horizontal="center"/>
      <protection locked="0"/>
    </xf>
    <xf numFmtId="0" fontId="51" fillId="7" borderId="0" xfId="0" applyFont="1" applyFill="1" applyAlignment="1">
      <alignment horizontal="left" vertical="center"/>
    </xf>
    <xf numFmtId="0" fontId="67" fillId="7" borderId="0" xfId="0" applyFont="1" applyFill="1" applyBorder="1" applyAlignment="1" applyProtection="1">
      <alignment horizontal="left" vertical="center" wrapText="1"/>
    </xf>
    <xf numFmtId="0" fontId="64" fillId="7" borderId="0" xfId="0" applyFont="1" applyFill="1" applyBorder="1" applyProtection="1"/>
    <xf numFmtId="0" fontId="51" fillId="7" borderId="0" xfId="0" applyFont="1" applyFill="1" applyBorder="1" applyAlignment="1"/>
    <xf numFmtId="0" fontId="29" fillId="7" borderId="15" xfId="0" applyFont="1" applyFill="1" applyBorder="1" applyProtection="1"/>
    <xf numFmtId="0" fontId="68" fillId="7" borderId="38" xfId="0" applyFont="1" applyFill="1" applyBorder="1" applyAlignment="1">
      <alignment wrapText="1"/>
    </xf>
    <xf numFmtId="0" fontId="69" fillId="7" borderId="27" xfId="0" applyFont="1" applyFill="1" applyBorder="1" applyAlignment="1" applyProtection="1">
      <alignment wrapText="1"/>
    </xf>
    <xf numFmtId="0" fontId="68" fillId="0" borderId="0" xfId="0" applyFont="1" applyBorder="1" applyAlignment="1">
      <alignment wrapText="1"/>
    </xf>
    <xf numFmtId="0" fontId="68" fillId="0" borderId="28" xfId="0" applyFont="1" applyBorder="1" applyAlignment="1">
      <alignment wrapText="1"/>
    </xf>
    <xf numFmtId="0" fontId="69" fillId="7" borderId="38" xfId="0" applyFont="1" applyFill="1" applyBorder="1" applyAlignment="1" applyProtection="1">
      <alignment wrapText="1"/>
    </xf>
    <xf numFmtId="0" fontId="72" fillId="7" borderId="38" xfId="0" applyFont="1" applyFill="1" applyBorder="1" applyAlignment="1" applyProtection="1">
      <alignment wrapText="1"/>
    </xf>
    <xf numFmtId="0" fontId="72" fillId="7" borderId="28" xfId="0" applyFont="1" applyFill="1" applyBorder="1" applyAlignment="1">
      <alignment horizontal="center" vertical="center" wrapText="1"/>
    </xf>
    <xf numFmtId="0" fontId="72" fillId="5" borderId="28" xfId="0" applyFont="1" applyFill="1" applyBorder="1" applyAlignment="1" applyProtection="1">
      <alignment horizontal="center" vertical="center" wrapText="1"/>
    </xf>
    <xf numFmtId="0" fontId="73" fillId="5" borderId="28" xfId="0" applyFont="1" applyFill="1" applyBorder="1" applyAlignment="1" applyProtection="1">
      <alignment horizontal="center" vertical="center" wrapText="1"/>
    </xf>
    <xf numFmtId="0" fontId="72" fillId="7" borderId="27" xfId="0" applyFont="1" applyFill="1" applyBorder="1" applyAlignment="1" applyProtection="1">
      <alignment wrapText="1"/>
    </xf>
    <xf numFmtId="0" fontId="74" fillId="0" borderId="28" xfId="0" applyFont="1" applyBorder="1" applyAlignment="1">
      <alignment wrapText="1"/>
    </xf>
    <xf numFmtId="0" fontId="74" fillId="0" borderId="0" xfId="0" applyFont="1" applyBorder="1" applyAlignment="1">
      <alignment wrapText="1"/>
    </xf>
    <xf numFmtId="0" fontId="44" fillId="7" borderId="28" xfId="0" applyFont="1" applyFill="1" applyBorder="1" applyAlignment="1">
      <alignment horizontal="left" vertical="center" wrapText="1"/>
    </xf>
    <xf numFmtId="0" fontId="75" fillId="5" borderId="28" xfId="0" applyFont="1" applyFill="1" applyBorder="1" applyAlignment="1" applyProtection="1">
      <alignment horizontal="left" vertical="center" wrapText="1"/>
    </xf>
    <xf numFmtId="0" fontId="75" fillId="5" borderId="28" xfId="0" applyFont="1" applyFill="1" applyBorder="1" applyAlignment="1" applyProtection="1">
      <alignment vertical="center" wrapText="1"/>
    </xf>
    <xf numFmtId="0" fontId="60" fillId="5" borderId="28" xfId="0" applyFont="1" applyFill="1" applyBorder="1" applyAlignment="1" applyProtection="1">
      <alignment vertical="center" wrapText="1"/>
    </xf>
    <xf numFmtId="0" fontId="75" fillId="5" borderId="28" xfId="0" applyFont="1" applyFill="1" applyBorder="1" applyAlignment="1" applyProtection="1">
      <alignment horizontal="center" vertical="center" wrapText="1"/>
    </xf>
    <xf numFmtId="0" fontId="69" fillId="7" borderId="38" xfId="0" applyFont="1" applyFill="1" applyBorder="1" applyAlignment="1" applyProtection="1">
      <alignment horizontal="left" vertical="center" wrapText="1"/>
    </xf>
    <xf numFmtId="0" fontId="60" fillId="5" borderId="28" xfId="0" applyFont="1" applyFill="1" applyBorder="1" applyAlignment="1" applyProtection="1">
      <alignment horizontal="left" vertical="center" wrapText="1"/>
    </xf>
    <xf numFmtId="0" fontId="69" fillId="7" borderId="27" xfId="0" applyFont="1" applyFill="1" applyBorder="1" applyAlignment="1" applyProtection="1">
      <alignment horizontal="left" vertical="center" wrapText="1"/>
    </xf>
    <xf numFmtId="0" fontId="75" fillId="5" borderId="28" xfId="0" applyFont="1" applyFill="1" applyBorder="1" applyAlignment="1">
      <alignment horizontal="left" vertical="center" wrapText="1"/>
    </xf>
    <xf numFmtId="0" fontId="60" fillId="5" borderId="28" xfId="0" applyFont="1" applyFill="1" applyBorder="1" applyAlignment="1">
      <alignment horizontal="left" vertical="center" wrapText="1"/>
    </xf>
    <xf numFmtId="0" fontId="44" fillId="7" borderId="28" xfId="0" applyFont="1" applyFill="1" applyBorder="1" applyAlignment="1" applyProtection="1">
      <alignment horizontal="left" vertical="center" wrapText="1"/>
    </xf>
    <xf numFmtId="0" fontId="75" fillId="0" borderId="28"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8" fillId="0" borderId="28" xfId="0" applyFont="1" applyFill="1" applyBorder="1" applyAlignment="1">
      <alignment wrapText="1"/>
    </xf>
    <xf numFmtId="0" fontId="75" fillId="5" borderId="28" xfId="0" applyFont="1" applyFill="1" applyBorder="1" applyAlignment="1">
      <alignment vertical="center" wrapText="1"/>
    </xf>
    <xf numFmtId="0" fontId="60" fillId="5" borderId="28" xfId="0" applyFont="1" applyFill="1" applyBorder="1" applyAlignment="1">
      <alignment vertical="center" wrapText="1"/>
    </xf>
    <xf numFmtId="0" fontId="75" fillId="0" borderId="28" xfId="0" applyFont="1" applyBorder="1" applyAlignment="1">
      <alignment horizontal="center" vertical="center" wrapText="1"/>
    </xf>
    <xf numFmtId="0" fontId="75" fillId="5" borderId="28" xfId="0" applyNumberFormat="1" applyFont="1" applyFill="1" applyBorder="1" applyAlignment="1" applyProtection="1">
      <alignment horizontal="left" vertical="center" wrapText="1"/>
    </xf>
    <xf numFmtId="0" fontId="60" fillId="5" borderId="28" xfId="0" applyNumberFormat="1" applyFont="1" applyFill="1" applyBorder="1" applyAlignment="1" applyProtection="1">
      <alignment horizontal="left" vertical="center" wrapText="1"/>
    </xf>
    <xf numFmtId="0" fontId="75" fillId="0" borderId="28" xfId="0" applyFont="1" applyBorder="1" applyAlignment="1">
      <alignment horizontal="left" vertical="center" wrapText="1"/>
    </xf>
    <xf numFmtId="0" fontId="75" fillId="0" borderId="28" xfId="0" applyFont="1" applyBorder="1" applyAlignment="1">
      <alignment horizontal="center" wrapText="1"/>
    </xf>
    <xf numFmtId="0" fontId="75" fillId="5" borderId="28" xfId="0" applyFont="1" applyFill="1" applyBorder="1" applyAlignment="1" applyProtection="1">
      <alignment horizontal="left" vertical="center" wrapText="1" readingOrder="1"/>
    </xf>
    <xf numFmtId="0" fontId="60" fillId="5" borderId="28" xfId="0" applyFont="1" applyFill="1" applyBorder="1" applyAlignment="1" applyProtection="1">
      <alignment horizontal="left" vertical="center" wrapText="1" readingOrder="1"/>
    </xf>
    <xf numFmtId="0" fontId="69" fillId="7" borderId="41" xfId="0" applyFont="1" applyFill="1" applyBorder="1" applyAlignment="1" applyProtection="1">
      <alignment vertical="center" wrapText="1"/>
    </xf>
    <xf numFmtId="0" fontId="69" fillId="7" borderId="45" xfId="0" applyFont="1" applyFill="1" applyBorder="1" applyAlignment="1" applyProtection="1">
      <alignment vertical="center" wrapText="1"/>
    </xf>
    <xf numFmtId="0" fontId="68" fillId="0" borderId="37" xfId="0" applyFont="1" applyBorder="1" applyAlignment="1">
      <alignment wrapText="1"/>
    </xf>
    <xf numFmtId="0" fontId="68" fillId="0" borderId="0" xfId="0" applyFont="1" applyBorder="1" applyAlignment="1">
      <alignment horizontal="left" wrapText="1"/>
    </xf>
    <xf numFmtId="0" fontId="68" fillId="0" borderId="0" xfId="0" applyFont="1" applyFill="1" applyBorder="1" applyAlignment="1">
      <alignment wrapText="1"/>
    </xf>
    <xf numFmtId="0" fontId="50" fillId="0" borderId="0" xfId="0" applyFont="1" applyFill="1" applyBorder="1" applyAlignment="1">
      <alignment wrapText="1"/>
    </xf>
    <xf numFmtId="0" fontId="68" fillId="0" borderId="0" xfId="0" applyFont="1" applyBorder="1" applyAlignment="1">
      <alignment horizontal="center" wrapText="1"/>
    </xf>
    <xf numFmtId="0" fontId="68" fillId="0" borderId="33" xfId="0" applyFont="1" applyBorder="1" applyAlignment="1">
      <alignment horizontal="left" wrapText="1"/>
    </xf>
    <xf numFmtId="0" fontId="68" fillId="0" borderId="33" xfId="0" applyFont="1" applyBorder="1" applyAlignment="1">
      <alignment wrapText="1"/>
    </xf>
    <xf numFmtId="0" fontId="68" fillId="0" borderId="33" xfId="0" applyFont="1" applyFill="1" applyBorder="1" applyAlignment="1">
      <alignment wrapText="1"/>
    </xf>
    <xf numFmtId="0" fontId="50" fillId="0" borderId="33" xfId="0" applyFont="1" applyFill="1" applyBorder="1" applyAlignment="1">
      <alignment wrapText="1"/>
    </xf>
    <xf numFmtId="0" fontId="68" fillId="0" borderId="33" xfId="0" applyFont="1" applyBorder="1" applyAlignment="1">
      <alignment horizontal="center" wrapText="1"/>
    </xf>
    <xf numFmtId="0" fontId="68" fillId="0" borderId="28" xfId="0" applyFont="1" applyBorder="1" applyAlignment="1">
      <alignment horizontal="left" wrapText="1"/>
    </xf>
    <xf numFmtId="0" fontId="68" fillId="5" borderId="28" xfId="0" applyFont="1" applyFill="1" applyBorder="1" applyAlignment="1">
      <alignment wrapText="1"/>
    </xf>
    <xf numFmtId="0" fontId="50" fillId="5" borderId="28" xfId="0" applyFont="1" applyFill="1" applyBorder="1" applyAlignment="1">
      <alignment wrapText="1"/>
    </xf>
    <xf numFmtId="0" fontId="68" fillId="0" borderId="28" xfId="0" applyFont="1" applyBorder="1" applyAlignment="1">
      <alignment horizontal="center" wrapText="1"/>
    </xf>
    <xf numFmtId="164" fontId="61" fillId="13" borderId="35" xfId="2" applyFont="1" applyFill="1" applyBorder="1"/>
    <xf numFmtId="164" fontId="76" fillId="0" borderId="8" xfId="2" applyFont="1" applyBorder="1" applyAlignment="1">
      <alignment horizontal="right" vertical="center" wrapText="1"/>
    </xf>
    <xf numFmtId="164" fontId="76" fillId="0" borderId="12" xfId="2" applyFont="1" applyBorder="1" applyAlignment="1">
      <alignment horizontal="right" vertical="center" wrapText="1"/>
    </xf>
    <xf numFmtId="0" fontId="51" fillId="5" borderId="0" xfId="0" applyFont="1" applyFill="1" applyBorder="1" applyAlignment="1" applyProtection="1">
      <alignment horizontal="left" vertical="center" wrapText="1"/>
    </xf>
    <xf numFmtId="0" fontId="45" fillId="0" borderId="0" xfId="0" applyFont="1" applyFill="1" applyProtection="1"/>
    <xf numFmtId="0" fontId="45" fillId="0" borderId="0" xfId="0" applyFont="1"/>
    <xf numFmtId="3" fontId="29" fillId="0" borderId="0" xfId="0" applyNumberFormat="1" applyFont="1"/>
    <xf numFmtId="0" fontId="45" fillId="0" borderId="14" xfId="0" applyFont="1" applyBorder="1" applyAlignment="1"/>
    <xf numFmtId="0" fontId="77" fillId="0" borderId="0" xfId="0" applyFont="1" applyAlignment="1"/>
    <xf numFmtId="0" fontId="51" fillId="5" borderId="1" xfId="0" applyFont="1" applyFill="1" applyBorder="1" applyAlignment="1" applyProtection="1">
      <alignment horizontal="center" vertical="center"/>
    </xf>
    <xf numFmtId="0" fontId="67" fillId="7" borderId="0" xfId="0" applyFont="1" applyFill="1" applyBorder="1" applyAlignment="1" applyProtection="1">
      <alignment horizontal="left" vertical="center"/>
    </xf>
    <xf numFmtId="0" fontId="51" fillId="5" borderId="0" xfId="0" applyFont="1" applyFill="1" applyBorder="1" applyAlignment="1" applyProtection="1">
      <alignment vertical="top" wrapText="1"/>
    </xf>
    <xf numFmtId="0" fontId="51" fillId="5" borderId="0" xfId="0" applyFont="1" applyFill="1" applyBorder="1" applyAlignment="1"/>
    <xf numFmtId="0" fontId="51" fillId="5" borderId="0" xfId="0" applyFont="1" applyFill="1" applyBorder="1" applyAlignment="1">
      <alignment horizontal="center" vertical="center"/>
    </xf>
    <xf numFmtId="0" fontId="29" fillId="5" borderId="0" xfId="0" applyFont="1" applyFill="1" applyBorder="1" applyAlignment="1" applyProtection="1">
      <alignment horizontal="left" vertical="center"/>
    </xf>
    <xf numFmtId="0" fontId="51" fillId="5" borderId="0" xfId="0" applyFont="1" applyFill="1" applyBorder="1" applyAlignment="1" applyProtection="1">
      <alignment horizontal="left" vertical="center"/>
    </xf>
    <xf numFmtId="0" fontId="51" fillId="5" borderId="0" xfId="0" applyFont="1" applyFill="1" applyBorder="1" applyProtection="1"/>
    <xf numFmtId="0" fontId="29" fillId="5" borderId="0" xfId="0" applyFont="1" applyFill="1" applyBorder="1" applyProtection="1"/>
    <xf numFmtId="0" fontId="29" fillId="5" borderId="0" xfId="0" applyFont="1" applyFill="1" applyBorder="1" applyAlignment="1" applyProtection="1">
      <alignment horizontal="left" vertical="center" wrapText="1"/>
    </xf>
    <xf numFmtId="0" fontId="29" fillId="5" borderId="0" xfId="0" applyFont="1" applyFill="1" applyBorder="1" applyAlignment="1" applyProtection="1">
      <alignment vertical="top" wrapText="1"/>
    </xf>
    <xf numFmtId="0" fontId="0" fillId="5" borderId="0" xfId="0" applyFont="1" applyFill="1" applyBorder="1" applyAlignment="1"/>
    <xf numFmtId="0" fontId="0" fillId="5" borderId="0" xfId="0" applyFont="1" applyFill="1" applyBorder="1" applyAlignment="1">
      <alignment horizontal="center" vertical="center"/>
    </xf>
    <xf numFmtId="0" fontId="77" fillId="0" borderId="0" xfId="0" applyFont="1"/>
    <xf numFmtId="0" fontId="27" fillId="5" borderId="8" xfId="5" applyFill="1" applyBorder="1" applyAlignment="1" applyProtection="1">
      <alignment horizontal="center" vertical="center" wrapText="1"/>
    </xf>
    <xf numFmtId="0" fontId="64" fillId="7" borderId="0" xfId="0" applyFont="1" applyFill="1" applyBorder="1" applyAlignment="1" applyProtection="1">
      <alignment horizontal="right" vertical="center" wrapText="1" readingOrder="1"/>
    </xf>
    <xf numFmtId="0" fontId="51" fillId="5" borderId="43" xfId="0" applyFont="1" applyFill="1" applyBorder="1" applyAlignment="1" applyProtection="1">
      <alignment horizontal="left"/>
      <protection locked="0"/>
    </xf>
    <xf numFmtId="0" fontId="27" fillId="5" borderId="43" xfId="5" applyFill="1" applyBorder="1" applyAlignment="1" applyProtection="1">
      <alignment horizontal="left"/>
      <protection locked="0"/>
    </xf>
    <xf numFmtId="0" fontId="51" fillId="5" borderId="14" xfId="0" applyFont="1" applyFill="1" applyBorder="1" applyAlignment="1" applyProtection="1">
      <alignment horizontal="left" vertical="center" wrapText="1"/>
    </xf>
    <xf numFmtId="0" fontId="51" fillId="5" borderId="0" xfId="0" applyFont="1" applyFill="1" applyBorder="1" applyAlignment="1" applyProtection="1">
      <alignment horizontal="left" vertical="center" wrapText="1"/>
    </xf>
    <xf numFmtId="0" fontId="51" fillId="5" borderId="11" xfId="0" applyFont="1" applyFill="1" applyBorder="1" applyAlignment="1" applyProtection="1">
      <alignment horizontal="left" vertical="center" wrapText="1"/>
    </xf>
    <xf numFmtId="0" fontId="51" fillId="5" borderId="15" xfId="0" applyFont="1" applyFill="1" applyBorder="1" applyAlignment="1" applyProtection="1">
      <alignment horizontal="left" vertical="center" wrapText="1"/>
    </xf>
    <xf numFmtId="0" fontId="51" fillId="5" borderId="12" xfId="0" applyFont="1" applyFill="1" applyBorder="1" applyAlignment="1" applyProtection="1">
      <alignment horizontal="left" vertical="center" wrapText="1"/>
    </xf>
    <xf numFmtId="0" fontId="51" fillId="5" borderId="13" xfId="0" applyFont="1" applyFill="1" applyBorder="1" applyAlignment="1" applyProtection="1">
      <alignment horizontal="left" vertical="center" wrapText="1"/>
    </xf>
    <xf numFmtId="0" fontId="62" fillId="5" borderId="43" xfId="0" applyFont="1" applyFill="1" applyBorder="1" applyAlignment="1" applyProtection="1">
      <alignment horizontal="left"/>
    </xf>
    <xf numFmtId="0" fontId="51" fillId="0" borderId="1" xfId="0" applyFont="1" applyFill="1" applyBorder="1" applyAlignment="1" applyProtection="1">
      <alignment horizontal="left" vertical="center"/>
    </xf>
    <xf numFmtId="0" fontId="55" fillId="0" borderId="0" xfId="0" applyFont="1" applyFill="1" applyAlignment="1">
      <alignment wrapText="1"/>
    </xf>
    <xf numFmtId="0" fontId="2" fillId="7" borderId="14"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1" xfId="0" applyFont="1" applyFill="1" applyBorder="1" applyAlignment="1" applyProtection="1">
      <alignment horizontal="right" wrapText="1"/>
    </xf>
    <xf numFmtId="0" fontId="2" fillId="7" borderId="14" xfId="0" applyFont="1" applyFill="1" applyBorder="1" applyAlignment="1" applyProtection="1">
      <alignment horizontal="right" vertical="top" wrapText="1"/>
    </xf>
    <xf numFmtId="0" fontId="2" fillId="7" borderId="11" xfId="0" applyFont="1" applyFill="1" applyBorder="1" applyAlignment="1" applyProtection="1">
      <alignment horizontal="right" vertical="top" wrapText="1"/>
    </xf>
    <xf numFmtId="14" fontId="1" fillId="5" borderId="46" xfId="0" applyNumberFormat="1" applyFont="1" applyFill="1" applyBorder="1" applyAlignment="1" applyProtection="1">
      <alignment horizontal="center"/>
    </xf>
    <xf numFmtId="0" fontId="1" fillId="5" borderId="7"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10" fillId="0" borderId="43" xfId="0" applyFont="1" applyFill="1" applyBorder="1" applyAlignment="1" applyProtection="1">
      <alignment horizontal="center"/>
    </xf>
    <xf numFmtId="0" fontId="10" fillId="0" borderId="8" xfId="0" applyFont="1" applyFill="1" applyBorder="1" applyAlignment="1" applyProtection="1">
      <alignment horizontal="center"/>
    </xf>
    <xf numFmtId="0" fontId="10" fillId="0" borderId="21" xfId="0" applyFont="1" applyFill="1" applyBorder="1" applyAlignment="1" applyProtection="1">
      <alignment horizontal="center"/>
    </xf>
    <xf numFmtId="0" fontId="7" fillId="7" borderId="14" xfId="0" applyFont="1" applyFill="1" applyBorder="1" applyAlignment="1" applyProtection="1">
      <alignment horizontal="center" wrapText="1"/>
    </xf>
    <xf numFmtId="0" fontId="7" fillId="7" borderId="0" xfId="0" applyFont="1" applyFill="1" applyBorder="1" applyAlignment="1" applyProtection="1">
      <alignment horizontal="center" wrapText="1"/>
    </xf>
    <xf numFmtId="0" fontId="7" fillId="7" borderId="0" xfId="0" applyFont="1" applyFill="1" applyBorder="1" applyAlignment="1" applyProtection="1">
      <alignment horizontal="center"/>
    </xf>
    <xf numFmtId="0" fontId="4" fillId="7" borderId="0" xfId="0" applyFont="1" applyFill="1" applyBorder="1" applyAlignment="1" applyProtection="1">
      <alignment horizontal="left" vertical="top" wrapText="1"/>
    </xf>
    <xf numFmtId="3" fontId="1" fillId="5" borderId="43" xfId="0" applyNumberFormat="1" applyFont="1" applyFill="1" applyBorder="1" applyAlignment="1" applyProtection="1">
      <alignment horizontal="center" vertical="top" wrapText="1"/>
      <protection locked="0"/>
    </xf>
    <xf numFmtId="3" fontId="1" fillId="5" borderId="21" xfId="0" applyNumberFormat="1" applyFont="1" applyFill="1" applyBorder="1" applyAlignment="1" applyProtection="1">
      <alignment horizontal="center" vertical="top" wrapText="1"/>
      <protection locked="0"/>
    </xf>
    <xf numFmtId="0" fontId="2" fillId="5" borderId="43" xfId="0" applyFont="1" applyFill="1" applyBorder="1" applyAlignment="1" applyProtection="1">
      <alignment horizontal="center" vertical="top" wrapText="1"/>
      <protection locked="0"/>
    </xf>
    <xf numFmtId="0" fontId="2" fillId="5" borderId="21" xfId="0" applyFont="1" applyFill="1" applyBorder="1" applyAlignment="1" applyProtection="1">
      <alignment horizontal="center" vertical="top" wrapText="1"/>
      <protection locked="0"/>
    </xf>
    <xf numFmtId="0" fontId="4" fillId="7" borderId="0" xfId="0" applyFont="1" applyFill="1" applyBorder="1" applyAlignment="1" applyProtection="1">
      <alignment horizontal="left" vertical="center" wrapText="1"/>
    </xf>
    <xf numFmtId="0" fontId="2" fillId="5" borderId="43" xfId="0" applyFont="1" applyFill="1" applyBorder="1" applyAlignment="1" applyProtection="1">
      <alignment horizontal="center" vertical="top" wrapText="1"/>
    </xf>
    <xf numFmtId="0" fontId="2" fillId="5" borderId="21" xfId="0" applyFont="1" applyFill="1" applyBorder="1" applyAlignment="1" applyProtection="1">
      <alignment horizontal="center" vertical="top" wrapText="1"/>
    </xf>
    <xf numFmtId="3" fontId="1" fillId="5" borderId="43" xfId="0" applyNumberFormat="1" applyFont="1" applyFill="1" applyBorder="1" applyAlignment="1" applyProtection="1">
      <alignment vertical="top" wrapText="1"/>
      <protection locked="0"/>
    </xf>
    <xf numFmtId="3" fontId="1" fillId="5" borderId="21" xfId="0" applyNumberFormat="1" applyFont="1" applyFill="1" applyBorder="1" applyAlignment="1" applyProtection="1">
      <alignment vertical="top" wrapText="1"/>
      <protection locked="0"/>
    </xf>
    <xf numFmtId="0" fontId="1" fillId="5" borderId="43"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0" fontId="8" fillId="7" borderId="0" xfId="0" applyFont="1" applyFill="1" applyBorder="1" applyAlignment="1" applyProtection="1">
      <alignment vertical="top" wrapText="1"/>
    </xf>
    <xf numFmtId="0" fontId="2" fillId="7" borderId="12"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1" fillId="5" borderId="46" xfId="0" applyFont="1" applyFill="1" applyBorder="1" applyAlignment="1" applyProtection="1">
      <alignment horizontal="center" vertical="top" wrapText="1"/>
    </xf>
    <xf numFmtId="0" fontId="11" fillId="5" borderId="19" xfId="0" applyFont="1" applyFill="1" applyBorder="1" applyAlignment="1" applyProtection="1">
      <alignment horizontal="center" vertical="top" wrapText="1"/>
    </xf>
    <xf numFmtId="3" fontId="11" fillId="5" borderId="46" xfId="0" applyNumberFormat="1" applyFont="1" applyFill="1" applyBorder="1" applyAlignment="1" applyProtection="1">
      <alignment horizontal="right" vertical="top" wrapText="1"/>
    </xf>
    <xf numFmtId="3" fontId="11" fillId="5" borderId="19" xfId="0" applyNumberFormat="1" applyFont="1" applyFill="1" applyBorder="1" applyAlignment="1" applyProtection="1">
      <alignment horizontal="right" vertical="top" wrapText="1"/>
    </xf>
    <xf numFmtId="1" fontId="11" fillId="5" borderId="0" xfId="0" applyNumberFormat="1" applyFont="1" applyFill="1" applyBorder="1" applyAlignment="1" applyProtection="1">
      <alignment horizontal="center"/>
    </xf>
    <xf numFmtId="1" fontId="11" fillId="5" borderId="11" xfId="0" applyNumberFormat="1" applyFont="1" applyFill="1" applyBorder="1" applyAlignment="1" applyProtection="1">
      <alignment horizontal="center"/>
    </xf>
    <xf numFmtId="0" fontId="8" fillId="0" borderId="56"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wrapText="1"/>
    </xf>
    <xf numFmtId="0" fontId="11" fillId="5" borderId="46"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11" fillId="5" borderId="19"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top" wrapText="1"/>
    </xf>
    <xf numFmtId="3" fontId="11" fillId="5" borderId="20" xfId="0" applyNumberFormat="1" applyFont="1" applyFill="1" applyBorder="1" applyAlignment="1" applyProtection="1">
      <alignment horizontal="right" vertical="top"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1" fillId="5" borderId="15" xfId="0" applyFont="1" applyFill="1" applyBorder="1" applyAlignment="1" applyProtection="1">
      <alignment horizontal="center" vertical="top" wrapText="1"/>
    </xf>
    <xf numFmtId="0" fontId="10" fillId="5" borderId="43" xfId="0" applyFont="1" applyFill="1" applyBorder="1" applyAlignment="1" applyProtection="1">
      <alignment horizontal="left"/>
    </xf>
    <xf numFmtId="0" fontId="10" fillId="5" borderId="8" xfId="0" applyFont="1" applyFill="1" applyBorder="1" applyAlignment="1" applyProtection="1">
      <alignment horizontal="left"/>
    </xf>
    <xf numFmtId="0" fontId="10" fillId="5" borderId="21" xfId="0" applyFont="1" applyFill="1" applyBorder="1" applyAlignment="1" applyProtection="1">
      <alignment horizontal="left"/>
    </xf>
    <xf numFmtId="0" fontId="19" fillId="7" borderId="0" xfId="0" applyFont="1" applyFill="1" applyBorder="1" applyAlignment="1" applyProtection="1">
      <alignment horizontal="left"/>
    </xf>
    <xf numFmtId="0" fontId="19" fillId="7" borderId="11" xfId="0" applyFont="1" applyFill="1" applyBorder="1" applyAlignment="1" applyProtection="1">
      <alignment horizontal="left"/>
    </xf>
    <xf numFmtId="0" fontId="11" fillId="7" borderId="14" xfId="0" applyFont="1" applyFill="1" applyBorder="1" applyAlignment="1" applyProtection="1">
      <alignment horizontal="center" wrapText="1"/>
    </xf>
    <xf numFmtId="0" fontId="11" fillId="7" borderId="0" xfId="0" applyFont="1" applyFill="1" applyBorder="1" applyAlignment="1" applyProtection="1">
      <alignment horizontal="center" wrapText="1"/>
    </xf>
    <xf numFmtId="0" fontId="11" fillId="7" borderId="49" xfId="0" applyFont="1" applyFill="1" applyBorder="1" applyAlignment="1" applyProtection="1">
      <alignment horizontal="center" vertical="top" wrapText="1"/>
    </xf>
    <xf numFmtId="0" fontId="11" fillId="7" borderId="12" xfId="0" applyFont="1" applyFill="1" applyBorder="1" applyAlignment="1" applyProtection="1">
      <alignment horizontal="center" vertical="top" wrapText="1"/>
    </xf>
    <xf numFmtId="0" fontId="12" fillId="0" borderId="50" xfId="0" applyFont="1" applyFill="1" applyBorder="1" applyAlignment="1" applyProtection="1">
      <alignment horizontal="left" vertical="top" wrapText="1"/>
    </xf>
    <xf numFmtId="0" fontId="12" fillId="0" borderId="30" xfId="0" applyFont="1" applyFill="1" applyBorder="1" applyAlignment="1" applyProtection="1">
      <alignment horizontal="left" vertical="top" wrapText="1"/>
    </xf>
    <xf numFmtId="0" fontId="12" fillId="7" borderId="0" xfId="0" applyFont="1" applyFill="1" applyBorder="1" applyAlignment="1" applyProtection="1">
      <alignment horizontal="left" vertical="top" wrapText="1"/>
    </xf>
    <xf numFmtId="0" fontId="8" fillId="7" borderId="0" xfId="0" applyFont="1" applyFill="1" applyBorder="1" applyAlignment="1" applyProtection="1">
      <alignment horizontal="left" vertical="center" wrapText="1"/>
    </xf>
    <xf numFmtId="0" fontId="12" fillId="7" borderId="12" xfId="0" applyFont="1" applyFill="1" applyBorder="1" applyAlignment="1" applyProtection="1">
      <alignment horizontal="left" vertical="top" wrapText="1"/>
    </xf>
    <xf numFmtId="0" fontId="10" fillId="5" borderId="43" xfId="0" applyFont="1" applyFill="1" applyBorder="1" applyAlignment="1" applyProtection="1">
      <alignment horizontal="center"/>
    </xf>
    <xf numFmtId="0" fontId="10" fillId="5" borderId="8" xfId="0" applyFont="1" applyFill="1" applyBorder="1" applyAlignment="1" applyProtection="1">
      <alignment horizontal="center"/>
    </xf>
    <xf numFmtId="0" fontId="10" fillId="5" borderId="21" xfId="0" applyFont="1" applyFill="1" applyBorder="1" applyAlignment="1" applyProtection="1">
      <alignment horizontal="center"/>
    </xf>
    <xf numFmtId="0" fontId="8" fillId="7" borderId="0" xfId="0" applyFont="1" applyFill="1" applyBorder="1" applyAlignment="1" applyProtection="1">
      <alignment horizontal="left" vertical="top" wrapText="1"/>
    </xf>
    <xf numFmtId="0" fontId="12" fillId="5" borderId="23" xfId="0" applyFont="1" applyFill="1" applyBorder="1" applyAlignment="1" applyProtection="1">
      <alignment horizontal="center" vertical="top" wrapText="1"/>
    </xf>
    <xf numFmtId="0" fontId="12" fillId="5" borderId="10" xfId="0" applyFont="1" applyFill="1" applyBorder="1" applyAlignment="1" applyProtection="1">
      <alignment horizontal="center" vertical="top" wrapText="1"/>
    </xf>
    <xf numFmtId="0" fontId="23" fillId="5" borderId="55" xfId="0" applyFont="1" applyFill="1" applyBorder="1" applyAlignment="1" applyProtection="1">
      <alignment horizontal="left" vertical="top" wrapText="1"/>
    </xf>
    <xf numFmtId="0" fontId="23" fillId="5" borderId="48" xfId="0" applyFont="1" applyFill="1" applyBorder="1" applyAlignment="1" applyProtection="1">
      <alignment horizontal="left" vertical="top" wrapText="1"/>
    </xf>
    <xf numFmtId="0" fontId="23" fillId="5" borderId="44" xfId="0" applyFont="1" applyFill="1" applyBorder="1" applyAlignment="1" applyProtection="1">
      <alignment horizontal="left" vertical="top" wrapText="1"/>
    </xf>
    <xf numFmtId="0" fontId="23" fillId="5" borderId="39" xfId="0" applyFont="1" applyFill="1" applyBorder="1" applyAlignment="1" applyProtection="1">
      <alignment horizontal="left" vertical="top" wrapText="1"/>
    </xf>
    <xf numFmtId="0" fontId="23" fillId="5" borderId="44" xfId="0" applyFont="1" applyFill="1" applyBorder="1" applyAlignment="1" applyProtection="1">
      <alignment vertical="top" wrapText="1" readingOrder="1"/>
    </xf>
    <xf numFmtId="0" fontId="23" fillId="5" borderId="39" xfId="0" applyFont="1" applyFill="1" applyBorder="1" applyAlignment="1" applyProtection="1">
      <alignment vertical="top" wrapText="1" readingOrder="1"/>
    </xf>
    <xf numFmtId="0" fontId="23" fillId="5" borderId="44" xfId="0" applyFont="1" applyFill="1" applyBorder="1" applyAlignment="1" applyProtection="1">
      <alignment horizontal="left" vertical="top" wrapText="1" readingOrder="1"/>
    </xf>
    <xf numFmtId="0" fontId="23" fillId="5" borderId="39" xfId="0" applyFont="1" applyFill="1" applyBorder="1" applyAlignment="1" applyProtection="1">
      <alignment horizontal="left" vertical="top" wrapText="1" readingOrder="1"/>
    </xf>
    <xf numFmtId="0" fontId="12" fillId="7" borderId="0" xfId="0" applyFont="1" applyFill="1" applyAlignment="1">
      <alignment horizontal="left"/>
    </xf>
    <xf numFmtId="0" fontId="8" fillId="7" borderId="0" xfId="0" applyFont="1" applyFill="1" applyAlignment="1">
      <alignment horizontal="left"/>
    </xf>
    <xf numFmtId="0" fontId="12" fillId="7" borderId="0" xfId="0" applyFont="1" applyFill="1" applyAlignment="1">
      <alignment horizontal="left" wrapText="1"/>
    </xf>
    <xf numFmtId="0" fontId="11" fillId="7" borderId="0" xfId="0" applyFont="1" applyFill="1" applyBorder="1" applyAlignment="1" applyProtection="1">
      <alignment horizontal="left" vertical="top" wrapText="1"/>
    </xf>
    <xf numFmtId="0" fontId="11" fillId="5" borderId="43" xfId="0" applyFont="1" applyFill="1" applyBorder="1" applyAlignment="1" applyProtection="1">
      <alignment horizontal="center" vertical="top" wrapText="1"/>
    </xf>
    <xf numFmtId="0" fontId="11" fillId="5" borderId="8" xfId="0" applyFont="1" applyFill="1" applyBorder="1" applyAlignment="1" applyProtection="1">
      <alignment horizontal="center" vertical="top" wrapText="1"/>
    </xf>
    <xf numFmtId="0" fontId="11" fillId="5" borderId="21" xfId="0" applyFont="1" applyFill="1" applyBorder="1" applyAlignment="1" applyProtection="1">
      <alignment horizontal="center" vertical="top" wrapText="1"/>
    </xf>
    <xf numFmtId="0" fontId="57" fillId="0" borderId="0" xfId="0" applyFont="1" applyFill="1" applyBorder="1" applyAlignment="1" applyProtection="1">
      <alignment vertical="top" wrapText="1"/>
    </xf>
    <xf numFmtId="0" fontId="56" fillId="0" borderId="0" xfId="0" applyFont="1" applyFill="1" applyBorder="1" applyAlignment="1" applyProtection="1">
      <alignment vertical="top" wrapText="1"/>
    </xf>
    <xf numFmtId="3" fontId="56" fillId="0" borderId="0" xfId="0" applyNumberFormat="1" applyFont="1" applyFill="1" applyBorder="1" applyAlignment="1" applyProtection="1">
      <alignment vertical="top" wrapText="1"/>
      <protection locked="0"/>
    </xf>
    <xf numFmtId="0" fontId="56" fillId="0" borderId="0" xfId="0" applyFont="1" applyFill="1" applyBorder="1" applyAlignment="1" applyProtection="1">
      <alignment vertical="top" wrapText="1"/>
      <protection locked="0"/>
    </xf>
    <xf numFmtId="0" fontId="57" fillId="0" borderId="0" xfId="0" applyFont="1" applyFill="1" applyBorder="1" applyAlignment="1" applyProtection="1">
      <alignment horizontal="center" vertical="top" wrapText="1"/>
    </xf>
    <xf numFmtId="0" fontId="51" fillId="5" borderId="16" xfId="0" applyFont="1" applyFill="1" applyBorder="1" applyAlignment="1" applyProtection="1">
      <alignment horizontal="left" vertical="center" wrapText="1"/>
    </xf>
    <xf numFmtId="0" fontId="51" fillId="5" borderId="17" xfId="0" applyFont="1" applyFill="1" applyBorder="1" applyAlignment="1" applyProtection="1">
      <alignment horizontal="left" vertical="center" wrapText="1"/>
    </xf>
    <xf numFmtId="0" fontId="51" fillId="5" borderId="18" xfId="0" applyFont="1" applyFill="1" applyBorder="1" applyAlignment="1" applyProtection="1">
      <alignment horizontal="left" vertical="center" wrapText="1"/>
    </xf>
    <xf numFmtId="0" fontId="51" fillId="5" borderId="14" xfId="0" applyFont="1" applyFill="1" applyBorder="1" applyAlignment="1" applyProtection="1">
      <alignment horizontal="left" vertical="center" wrapText="1"/>
    </xf>
    <xf numFmtId="0" fontId="51" fillId="5" borderId="0" xfId="0" applyFont="1" applyFill="1" applyBorder="1" applyAlignment="1" applyProtection="1">
      <alignment horizontal="left" vertical="center" wrapText="1"/>
    </xf>
    <xf numFmtId="0" fontId="51" fillId="5" borderId="11" xfId="0" applyFont="1" applyFill="1" applyBorder="1" applyAlignment="1" applyProtection="1">
      <alignment horizontal="left" vertical="center" wrapText="1"/>
    </xf>
    <xf numFmtId="0" fontId="51" fillId="5" borderId="15" xfId="0" applyFont="1" applyFill="1" applyBorder="1" applyAlignment="1" applyProtection="1">
      <alignment horizontal="left" vertical="center" wrapText="1"/>
    </xf>
    <xf numFmtId="0" fontId="51" fillId="5" borderId="12" xfId="0" applyFont="1" applyFill="1" applyBorder="1" applyAlignment="1" applyProtection="1">
      <alignment horizontal="left" vertical="center" wrapText="1"/>
    </xf>
    <xf numFmtId="0" fontId="51" fillId="5" borderId="13" xfId="0" applyFont="1" applyFill="1" applyBorder="1" applyAlignment="1" applyProtection="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70" fillId="0" borderId="37" xfId="0" applyFont="1" applyFill="1" applyBorder="1" applyAlignment="1">
      <alignment horizontal="center" wrapText="1"/>
    </xf>
    <xf numFmtId="0" fontId="70" fillId="0" borderId="33" xfId="0" applyFont="1" applyFill="1" applyBorder="1" applyAlignment="1">
      <alignment horizontal="center" wrapText="1"/>
    </xf>
    <xf numFmtId="0" fontId="75" fillId="5" borderId="37" xfId="0" applyFont="1" applyFill="1" applyBorder="1" applyAlignment="1">
      <alignment horizontal="center" vertical="center" wrapText="1"/>
    </xf>
    <xf numFmtId="0" fontId="75" fillId="5" borderId="33" xfId="0" applyFont="1" applyFill="1" applyBorder="1" applyAlignment="1">
      <alignment horizontal="center" vertical="center" wrapText="1"/>
    </xf>
    <xf numFmtId="0" fontId="62" fillId="5" borderId="28" xfId="0" applyFont="1" applyFill="1" applyBorder="1" applyAlignment="1" applyProtection="1">
      <alignment horizontal="center"/>
    </xf>
    <xf numFmtId="0" fontId="0" fillId="0" borderId="28" xfId="0" applyFont="1" applyBorder="1"/>
    <xf numFmtId="0" fontId="63" fillId="7" borderId="28" xfId="0" applyFont="1" applyFill="1" applyBorder="1" applyAlignment="1">
      <alignment horizontal="center"/>
    </xf>
    <xf numFmtId="0" fontId="71" fillId="7" borderId="28" xfId="0" applyFont="1" applyFill="1" applyBorder="1" applyAlignment="1" applyProtection="1">
      <alignment horizontal="center" wrapText="1"/>
    </xf>
    <xf numFmtId="0" fontId="71" fillId="7" borderId="38" xfId="0" applyFont="1" applyFill="1" applyBorder="1" applyAlignment="1" applyProtection="1">
      <alignment horizontal="center" vertical="center" wrapText="1"/>
    </xf>
    <xf numFmtId="0" fontId="71" fillId="7" borderId="35" xfId="0" applyFont="1" applyFill="1" applyBorder="1" applyAlignment="1" applyProtection="1">
      <alignment horizontal="center" vertical="center" wrapText="1"/>
    </xf>
    <xf numFmtId="0" fontId="71" fillId="7" borderId="27" xfId="0" applyFont="1" applyFill="1" applyBorder="1" applyAlignment="1" applyProtection="1">
      <alignment horizontal="center" vertical="center" wrapText="1"/>
    </xf>
    <xf numFmtId="0" fontId="72" fillId="5" borderId="28" xfId="0" applyFont="1" applyFill="1" applyBorder="1" applyAlignment="1" applyProtection="1">
      <alignment horizontal="left" vertical="center" wrapText="1"/>
    </xf>
    <xf numFmtId="0" fontId="75" fillId="5" borderId="28" xfId="0" applyFont="1" applyFill="1" applyBorder="1" applyAlignment="1" applyProtection="1">
      <alignment horizontal="left" vertical="center" wrapText="1"/>
    </xf>
    <xf numFmtId="0" fontId="60" fillId="5" borderId="37" xfId="0" applyFont="1" applyFill="1" applyBorder="1" applyAlignment="1">
      <alignment horizontal="center" vertical="center" wrapText="1"/>
    </xf>
    <xf numFmtId="0" fontId="60" fillId="5" borderId="33" xfId="0" applyFont="1" applyFill="1" applyBorder="1" applyAlignment="1">
      <alignment horizontal="center" vertical="center" wrapText="1"/>
    </xf>
    <xf numFmtId="0" fontId="44" fillId="7" borderId="28" xfId="0" applyFont="1" applyFill="1" applyBorder="1" applyAlignment="1" applyProtection="1">
      <alignment horizontal="center" vertical="center" wrapText="1"/>
    </xf>
    <xf numFmtId="0" fontId="75" fillId="0" borderId="28" xfId="0" applyFont="1" applyBorder="1" applyAlignment="1">
      <alignment horizontal="left" vertical="center" wrapText="1"/>
    </xf>
    <xf numFmtId="0" fontId="69" fillId="7" borderId="38" xfId="0" applyFont="1" applyFill="1" applyBorder="1" applyAlignment="1" applyProtection="1">
      <alignment horizontal="center" vertical="center" wrapText="1"/>
    </xf>
    <xf numFmtId="0" fontId="69" fillId="7" borderId="35" xfId="0" applyFont="1" applyFill="1" applyBorder="1" applyAlignment="1" applyProtection="1">
      <alignment horizontal="center" vertical="center" wrapText="1"/>
    </xf>
    <xf numFmtId="0" fontId="69" fillId="7" borderId="27" xfId="0" applyFont="1" applyFill="1" applyBorder="1" applyAlignment="1" applyProtection="1">
      <alignment horizontal="center" vertical="center" wrapText="1"/>
    </xf>
    <xf numFmtId="0" fontId="75" fillId="5" borderId="28" xfId="0" applyFont="1" applyFill="1" applyBorder="1" applyAlignment="1" applyProtection="1">
      <alignment horizontal="left" wrapText="1"/>
    </xf>
    <xf numFmtId="0" fontId="75" fillId="0" borderId="28" xfId="0" applyFont="1" applyBorder="1" applyAlignment="1">
      <alignment horizontal="left" wrapText="1"/>
    </xf>
    <xf numFmtId="0" fontId="52" fillId="6" borderId="1" xfId="0" applyFont="1" applyFill="1" applyBorder="1" applyAlignment="1">
      <alignment horizontal="center"/>
    </xf>
    <xf numFmtId="0" fontId="32" fillId="0" borderId="43" xfId="0" applyFont="1" applyFill="1" applyBorder="1" applyAlignment="1">
      <alignment horizontal="center"/>
    </xf>
    <xf numFmtId="0" fontId="32" fillId="0" borderId="62" xfId="0" applyFont="1" applyFill="1" applyBorder="1" applyAlignment="1">
      <alignment horizontal="center"/>
    </xf>
    <xf numFmtId="0" fontId="35" fillId="7" borderId="12" xfId="0" applyFont="1" applyFill="1" applyBorder="1"/>
    <xf numFmtId="0" fontId="0" fillId="0" borderId="37"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3" xfId="0" applyBorder="1" applyAlignment="1" applyProtection="1">
      <alignment horizontal="left" vertical="center" wrapText="1"/>
    </xf>
    <xf numFmtId="0" fontId="0" fillId="11" borderId="37" xfId="0" applyFill="1" applyBorder="1" applyAlignment="1" applyProtection="1">
      <alignment horizontal="left" vertical="center" wrapText="1"/>
    </xf>
    <xf numFmtId="0" fontId="0" fillId="11" borderId="33" xfId="0" applyFill="1" applyBorder="1" applyAlignment="1" applyProtection="1">
      <alignment horizontal="left" vertical="center" wrapText="1"/>
    </xf>
    <xf numFmtId="0" fontId="0" fillId="11" borderId="37" xfId="0" applyFill="1" applyBorder="1" applyAlignment="1" applyProtection="1">
      <alignment horizontal="center" vertical="center" wrapText="1"/>
    </xf>
    <xf numFmtId="0" fontId="0" fillId="11" borderId="58" xfId="0" applyFill="1" applyBorder="1" applyAlignment="1" applyProtection="1">
      <alignment horizontal="center" vertical="center" wrapText="1"/>
    </xf>
    <xf numFmtId="0" fontId="0" fillId="11" borderId="33" xfId="0" applyFill="1" applyBorder="1" applyAlignment="1" applyProtection="1">
      <alignment horizontal="center" vertical="center" wrapText="1"/>
    </xf>
    <xf numFmtId="0" fontId="0" fillId="11" borderId="58" xfId="0" applyFill="1" applyBorder="1" applyAlignment="1" applyProtection="1">
      <alignment horizontal="left" vertical="center" wrapText="1"/>
    </xf>
    <xf numFmtId="0" fontId="38" fillId="9" borderId="26" xfId="0" applyFont="1" applyFill="1" applyBorder="1" applyAlignment="1" applyProtection="1">
      <alignment horizontal="center" vertical="center"/>
    </xf>
    <xf numFmtId="0" fontId="38" fillId="9" borderId="59" xfId="0" applyFont="1" applyFill="1" applyBorder="1" applyAlignment="1" applyProtection="1">
      <alignment horizontal="center" vertical="center"/>
    </xf>
    <xf numFmtId="0" fontId="38" fillId="9" borderId="48" xfId="0" applyFont="1" applyFill="1" applyBorder="1" applyAlignment="1" applyProtection="1">
      <alignment horizontal="center" vertical="center"/>
    </xf>
    <xf numFmtId="0" fontId="28" fillId="4" borderId="38" xfId="6" applyBorder="1" applyAlignment="1" applyProtection="1">
      <alignment horizontal="left" vertical="center" wrapText="1"/>
      <protection locked="0"/>
    </xf>
    <xf numFmtId="0" fontId="28" fillId="4" borderId="35" xfId="6" applyBorder="1" applyAlignment="1" applyProtection="1">
      <alignment horizontal="left" vertical="center" wrapText="1"/>
      <protection locked="0"/>
    </xf>
    <xf numFmtId="0" fontId="28" fillId="4" borderId="39" xfId="6" applyBorder="1" applyAlignment="1" applyProtection="1">
      <alignment horizontal="left" vertical="center" wrapText="1"/>
      <protection locked="0"/>
    </xf>
    <xf numFmtId="0" fontId="38" fillId="9" borderId="38" xfId="0" applyFont="1" applyFill="1" applyBorder="1" applyAlignment="1" applyProtection="1">
      <alignment horizontal="center" vertical="center" wrapText="1"/>
    </xf>
    <xf numFmtId="0" fontId="38" fillId="9" borderId="27" xfId="0" applyFont="1" applyFill="1" applyBorder="1" applyAlignment="1" applyProtection="1">
      <alignment horizontal="center" vertical="center" wrapText="1"/>
    </xf>
    <xf numFmtId="0" fontId="0" fillId="11" borderId="52" xfId="0" applyFill="1" applyBorder="1" applyAlignment="1" applyProtection="1">
      <alignment horizontal="center" vertical="center"/>
    </xf>
    <xf numFmtId="0" fontId="0" fillId="11" borderId="57" xfId="0" applyFill="1" applyBorder="1" applyAlignment="1" applyProtection="1">
      <alignment horizontal="center" vertical="center"/>
    </xf>
    <xf numFmtId="0" fontId="0" fillId="11" borderId="10" xfId="0" applyFill="1" applyBorder="1" applyAlignment="1" applyProtection="1">
      <alignment horizontal="center" vertical="center"/>
    </xf>
    <xf numFmtId="0" fontId="28" fillId="10" borderId="37" xfId="6" applyFill="1" applyBorder="1" applyAlignment="1" applyProtection="1">
      <alignment horizontal="center" vertical="center"/>
      <protection locked="0"/>
    </xf>
    <xf numFmtId="0" fontId="28" fillId="10" borderId="33" xfId="6" applyFill="1" applyBorder="1" applyAlignment="1" applyProtection="1">
      <alignment horizontal="center" vertical="center"/>
      <protection locked="0"/>
    </xf>
    <xf numFmtId="0" fontId="43" fillId="10" borderId="38" xfId="6" applyFont="1" applyFill="1" applyBorder="1" applyAlignment="1" applyProtection="1">
      <alignment horizontal="center" vertical="center"/>
      <protection locked="0"/>
    </xf>
    <xf numFmtId="0" fontId="43" fillId="10" borderId="27" xfId="6" applyFont="1" applyFill="1" applyBorder="1" applyAlignment="1" applyProtection="1">
      <alignment horizontal="center" vertical="center"/>
      <protection locked="0"/>
    </xf>
    <xf numFmtId="10" fontId="28" fillId="10" borderId="38" xfId="6" applyNumberFormat="1" applyFill="1" applyBorder="1" applyAlignment="1" applyProtection="1">
      <alignment horizontal="center" vertical="center"/>
      <protection locked="0"/>
    </xf>
    <xf numFmtId="10" fontId="28" fillId="10" borderId="27" xfId="6" applyNumberFormat="1" applyFill="1" applyBorder="1" applyAlignment="1" applyProtection="1">
      <alignment horizontal="center" vertical="center"/>
      <protection locked="0"/>
    </xf>
    <xf numFmtId="0" fontId="28" fillId="10" borderId="36" xfId="6" applyFill="1" applyBorder="1" applyAlignment="1" applyProtection="1">
      <alignment horizontal="center" vertical="center"/>
      <protection locked="0"/>
    </xf>
    <xf numFmtId="0" fontId="28" fillId="10" borderId="34" xfId="6" applyFill="1" applyBorder="1" applyAlignment="1" applyProtection="1">
      <alignment horizontal="center" vertical="center"/>
      <protection locked="0"/>
    </xf>
    <xf numFmtId="0" fontId="28" fillId="10" borderId="38" xfId="6" applyFill="1" applyBorder="1" applyAlignment="1" applyProtection="1">
      <alignment horizontal="left" vertical="center" wrapText="1"/>
      <protection locked="0"/>
    </xf>
    <xf numFmtId="0" fontId="28" fillId="10" borderId="35" xfId="6" applyFill="1" applyBorder="1" applyAlignment="1" applyProtection="1">
      <alignment horizontal="left" vertical="center" wrapText="1"/>
      <protection locked="0"/>
    </xf>
    <xf numFmtId="0" fontId="28" fillId="10" borderId="39" xfId="6" applyFill="1" applyBorder="1" applyAlignment="1" applyProtection="1">
      <alignment horizontal="left" vertical="center" wrapText="1"/>
      <protection locked="0"/>
    </xf>
    <xf numFmtId="0" fontId="28" fillId="4" borderId="37" xfId="6" applyBorder="1" applyAlignment="1" applyProtection="1">
      <alignment horizontal="center" vertical="center"/>
      <protection locked="0"/>
    </xf>
    <xf numFmtId="0" fontId="28" fillId="4" borderId="33" xfId="6" applyBorder="1" applyAlignment="1" applyProtection="1">
      <alignment horizontal="center" vertical="center"/>
      <protection locked="0"/>
    </xf>
    <xf numFmtId="0" fontId="0" fillId="11" borderId="23" xfId="0" applyFill="1" applyBorder="1" applyAlignment="1" applyProtection="1">
      <alignment horizontal="center" vertical="center"/>
    </xf>
    <xf numFmtId="0" fontId="38" fillId="9" borderId="55" xfId="0" applyFont="1" applyFill="1" applyBorder="1" applyAlignment="1" applyProtection="1">
      <alignment horizontal="center" vertical="center"/>
    </xf>
    <xf numFmtId="0" fontId="38" fillId="9" borderId="32" xfId="0" applyFont="1" applyFill="1" applyBorder="1" applyAlignment="1" applyProtection="1">
      <alignment horizontal="center" vertical="center"/>
    </xf>
    <xf numFmtId="0" fontId="0" fillId="11" borderId="61" xfId="0" applyFill="1" applyBorder="1" applyAlignment="1" applyProtection="1">
      <alignment horizontal="center" vertical="center"/>
    </xf>
    <xf numFmtId="0" fontId="0" fillId="11" borderId="8" xfId="0" applyFill="1" applyBorder="1" applyAlignment="1" applyProtection="1">
      <alignment horizontal="center" vertical="center"/>
    </xf>
    <xf numFmtId="0" fontId="43" fillId="4" borderId="38" xfId="6" applyFont="1" applyBorder="1" applyAlignment="1" applyProtection="1">
      <alignment horizontal="center" vertical="center"/>
      <protection locked="0"/>
    </xf>
    <xf numFmtId="0" fontId="43" fillId="4" borderId="27" xfId="6" applyFont="1" applyBorder="1" applyAlignment="1" applyProtection="1">
      <alignment horizontal="center" vertical="center"/>
      <protection locked="0"/>
    </xf>
    <xf numFmtId="0" fontId="0" fillId="11" borderId="43" xfId="0" applyFill="1" applyBorder="1" applyAlignment="1" applyProtection="1">
      <alignment horizontal="center" vertical="center"/>
    </xf>
    <xf numFmtId="0" fontId="0" fillId="11" borderId="21" xfId="0" applyFill="1" applyBorder="1" applyAlignment="1" applyProtection="1">
      <alignment horizontal="center" vertical="center"/>
    </xf>
    <xf numFmtId="0" fontId="33" fillId="7" borderId="17" xfId="0" applyFont="1" applyFill="1" applyBorder="1" applyAlignment="1">
      <alignment horizontal="center" vertical="center"/>
    </xf>
    <xf numFmtId="0" fontId="16" fillId="7" borderId="16" xfId="0" applyFont="1" applyFill="1" applyBorder="1" applyAlignment="1">
      <alignment horizontal="center" vertical="top" wrapText="1"/>
    </xf>
    <xf numFmtId="0" fontId="16" fillId="7" borderId="17" xfId="0" applyFont="1" applyFill="1" applyBorder="1" applyAlignment="1">
      <alignment horizontal="center" vertical="top" wrapText="1"/>
    </xf>
    <xf numFmtId="0" fontId="44" fillId="7" borderId="17" xfId="0" applyFont="1" applyFill="1" applyBorder="1" applyAlignment="1">
      <alignment horizontal="center" vertical="top" wrapText="1"/>
    </xf>
    <xf numFmtId="0" fontId="27" fillId="7" borderId="15" xfId="5" applyFill="1" applyBorder="1" applyAlignment="1" applyProtection="1">
      <alignment horizontal="center" vertical="top" wrapText="1"/>
    </xf>
    <xf numFmtId="0" fontId="27" fillId="7" borderId="12" xfId="5" applyFill="1" applyBorder="1" applyAlignment="1" applyProtection="1">
      <alignment horizontal="center" vertical="top" wrapText="1"/>
    </xf>
    <xf numFmtId="0" fontId="53" fillId="5" borderId="38" xfId="0" applyFont="1" applyFill="1" applyBorder="1" applyAlignment="1">
      <alignment horizontal="center" vertical="center"/>
    </xf>
    <xf numFmtId="0" fontId="53" fillId="5" borderId="35" xfId="0" applyFont="1" applyFill="1" applyBorder="1" applyAlignment="1">
      <alignment horizontal="center" vertical="center"/>
    </xf>
    <xf numFmtId="0" fontId="53" fillId="5" borderId="27" xfId="0" applyFont="1" applyFill="1" applyBorder="1" applyAlignment="1">
      <alignment horizontal="center" vertical="center"/>
    </xf>
    <xf numFmtId="0" fontId="0" fillId="0" borderId="37"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5" xfId="0" applyBorder="1" applyAlignment="1" applyProtection="1">
      <alignment horizontal="left" vertical="center" wrapText="1"/>
    </xf>
    <xf numFmtId="0" fontId="0" fillId="0" borderId="60" xfId="0" applyBorder="1" applyAlignment="1" applyProtection="1">
      <alignment horizontal="left" vertical="center" wrapText="1"/>
    </xf>
    <xf numFmtId="0" fontId="28" fillId="4" borderId="36" xfId="6" applyBorder="1" applyAlignment="1" applyProtection="1">
      <alignment horizontal="center" vertical="center"/>
      <protection locked="0"/>
    </xf>
    <xf numFmtId="0" fontId="28" fillId="4" borderId="34" xfId="6" applyBorder="1" applyAlignment="1" applyProtection="1">
      <alignment horizontal="center" vertical="center"/>
      <protection locked="0"/>
    </xf>
    <xf numFmtId="0" fontId="28" fillId="4" borderId="38" xfId="6" applyBorder="1" applyAlignment="1" applyProtection="1">
      <alignment horizontal="center" vertical="center" wrapText="1"/>
      <protection locked="0"/>
    </xf>
    <xf numFmtId="0" fontId="28" fillId="4" borderId="39" xfId="6" applyBorder="1" applyAlignment="1" applyProtection="1">
      <alignment horizontal="center" vertical="center" wrapText="1"/>
      <protection locked="0"/>
    </xf>
    <xf numFmtId="0" fontId="28" fillId="10" borderId="38" xfId="6" applyFill="1" applyBorder="1" applyAlignment="1" applyProtection="1">
      <alignment horizontal="center"/>
      <protection locked="0"/>
    </xf>
    <xf numFmtId="0" fontId="28" fillId="10" borderId="39" xfId="6" applyFill="1" applyBorder="1" applyAlignment="1" applyProtection="1">
      <alignment horizontal="center"/>
      <protection locked="0"/>
    </xf>
    <xf numFmtId="0" fontId="28" fillId="8" borderId="37" xfId="6" applyFill="1" applyBorder="1" applyAlignment="1" applyProtection="1">
      <alignment horizontal="center" vertical="center"/>
      <protection locked="0"/>
    </xf>
    <xf numFmtId="0" fontId="28" fillId="8" borderId="33" xfId="6" applyFill="1" applyBorder="1" applyAlignment="1" applyProtection="1">
      <alignment horizontal="center" vertical="center"/>
      <protection locked="0"/>
    </xf>
    <xf numFmtId="0" fontId="0" fillId="0" borderId="28" xfId="0" applyBorder="1" applyAlignment="1" applyProtection="1">
      <alignment horizontal="left" vertical="center" wrapText="1"/>
    </xf>
    <xf numFmtId="0" fontId="28" fillId="4" borderId="38" xfId="6" applyBorder="1" applyAlignment="1" applyProtection="1">
      <alignment horizontal="center" vertical="center"/>
      <protection locked="0"/>
    </xf>
    <xf numFmtId="0" fontId="28" fillId="4" borderId="27" xfId="6" applyBorder="1" applyAlignment="1" applyProtection="1">
      <alignment horizontal="center" vertical="center"/>
      <protection locked="0"/>
    </xf>
    <xf numFmtId="0" fontId="28" fillId="10" borderId="38" xfId="6" applyFill="1" applyBorder="1" applyAlignment="1" applyProtection="1">
      <alignment horizontal="center" vertical="center"/>
      <protection locked="0"/>
    </xf>
    <xf numFmtId="0" fontId="28" fillId="10" borderId="27" xfId="6" applyFill="1" applyBorder="1" applyAlignment="1" applyProtection="1">
      <alignment horizontal="center" vertical="center"/>
      <protection locked="0"/>
    </xf>
    <xf numFmtId="0" fontId="28" fillId="4" borderId="27" xfId="6" applyBorder="1" applyAlignment="1" applyProtection="1">
      <alignment horizontal="center" vertical="center" wrapText="1"/>
      <protection locked="0"/>
    </xf>
    <xf numFmtId="0" fontId="28" fillId="10" borderId="38" xfId="6" applyFill="1" applyBorder="1" applyAlignment="1" applyProtection="1">
      <alignment horizontal="center" vertical="center" wrapText="1"/>
      <protection locked="0"/>
    </xf>
    <xf numFmtId="0" fontId="28" fillId="10" borderId="39" xfId="6" applyFill="1" applyBorder="1" applyAlignment="1" applyProtection="1">
      <alignment horizontal="center" vertical="center" wrapText="1"/>
      <protection locked="0"/>
    </xf>
    <xf numFmtId="0" fontId="28" fillId="4" borderId="38" xfId="6" applyBorder="1" applyAlignment="1" applyProtection="1">
      <alignment horizontal="center"/>
      <protection locked="0"/>
    </xf>
    <xf numFmtId="0" fontId="28" fillId="4" borderId="39" xfId="6" applyBorder="1" applyAlignment="1" applyProtection="1">
      <alignment horizontal="center"/>
      <protection locked="0"/>
    </xf>
    <xf numFmtId="0" fontId="38" fillId="9" borderId="39" xfId="0" applyFont="1" applyFill="1" applyBorder="1" applyAlignment="1" applyProtection="1">
      <alignment horizontal="center" vertical="center" wrapText="1"/>
    </xf>
    <xf numFmtId="10" fontId="28" fillId="4" borderId="38" xfId="6" applyNumberFormat="1" applyBorder="1" applyAlignment="1" applyProtection="1">
      <alignment horizontal="center" vertical="center" wrapText="1"/>
      <protection locked="0"/>
    </xf>
    <xf numFmtId="10" fontId="28" fillId="4" borderId="27" xfId="6" applyNumberFormat="1" applyBorder="1" applyAlignment="1" applyProtection="1">
      <alignment horizontal="center" vertical="center" wrapText="1"/>
      <protection locked="0"/>
    </xf>
    <xf numFmtId="0" fontId="28" fillId="4" borderId="35" xfId="6" applyBorder="1" applyAlignment="1" applyProtection="1">
      <alignment horizontal="center" vertical="center" wrapText="1"/>
      <protection locked="0"/>
    </xf>
    <xf numFmtId="0" fontId="28" fillId="10" borderId="44" xfId="6" applyFill="1" applyBorder="1" applyAlignment="1" applyProtection="1">
      <alignment horizontal="center" vertical="center" wrapText="1"/>
      <protection locked="0"/>
    </xf>
    <xf numFmtId="0" fontId="28" fillId="10" borderId="27" xfId="6" applyFill="1" applyBorder="1" applyAlignment="1" applyProtection="1">
      <alignment horizontal="center" vertical="center" wrapText="1"/>
      <protection locked="0"/>
    </xf>
    <xf numFmtId="0" fontId="38" fillId="9" borderId="26" xfId="0" applyFont="1" applyFill="1" applyBorder="1" applyAlignment="1" applyProtection="1">
      <alignment horizontal="center" vertical="center" wrapText="1"/>
    </xf>
    <xf numFmtId="0" fontId="38" fillId="9" borderId="32" xfId="0" applyFont="1" applyFill="1" applyBorder="1" applyAlignment="1" applyProtection="1">
      <alignment horizontal="center" vertical="center" wrapText="1"/>
    </xf>
    <xf numFmtId="0" fontId="38" fillId="9" borderId="35" xfId="0" applyFont="1" applyFill="1" applyBorder="1" applyAlignment="1" applyProtection="1">
      <alignment horizontal="center" vertical="center" wrapText="1"/>
    </xf>
    <xf numFmtId="0" fontId="28" fillId="4" borderId="35" xfId="6" applyBorder="1" applyAlignment="1" applyProtection="1">
      <alignment horizontal="center" vertical="center"/>
      <protection locked="0"/>
    </xf>
    <xf numFmtId="0" fontId="28" fillId="10" borderId="35" xfId="6" applyFill="1" applyBorder="1" applyAlignment="1" applyProtection="1">
      <alignment horizontal="center" vertical="center"/>
      <protection locked="0"/>
    </xf>
    <xf numFmtId="0" fontId="28" fillId="10" borderId="39" xfId="6" applyFill="1" applyBorder="1" applyAlignment="1" applyProtection="1">
      <alignment horizontal="center" vertical="center"/>
      <protection locked="0"/>
    </xf>
    <xf numFmtId="0" fontId="0" fillId="0" borderId="40" xfId="0" applyBorder="1" applyAlignment="1" applyProtection="1">
      <alignment horizontal="left" vertical="center" wrapText="1"/>
    </xf>
    <xf numFmtId="0" fontId="38" fillId="9" borderId="55" xfId="0" applyFont="1" applyFill="1" applyBorder="1" applyAlignment="1" applyProtection="1">
      <alignment horizontal="center" vertical="center" wrapText="1"/>
    </xf>
    <xf numFmtId="0" fontId="43" fillId="10" borderId="38" xfId="6" applyFont="1" applyFill="1" applyBorder="1" applyAlignment="1" applyProtection="1">
      <alignment horizontal="center" vertical="center" wrapText="1"/>
      <protection locked="0"/>
    </xf>
    <xf numFmtId="0" fontId="43" fillId="10" borderId="39" xfId="6" applyFont="1" applyFill="1" applyBorder="1" applyAlignment="1" applyProtection="1">
      <alignment horizontal="center" vertical="center" wrapText="1"/>
      <protection locked="0"/>
    </xf>
    <xf numFmtId="0" fontId="28" fillId="4" borderId="37" xfId="6" applyBorder="1" applyAlignment="1" applyProtection="1">
      <alignment horizontal="center" wrapText="1"/>
      <protection locked="0"/>
    </xf>
    <xf numFmtId="0" fontId="28" fillId="4" borderId="33" xfId="6" applyBorder="1" applyAlignment="1" applyProtection="1">
      <alignment horizontal="center" wrapText="1"/>
      <protection locked="0"/>
    </xf>
    <xf numFmtId="0" fontId="28" fillId="4" borderId="36" xfId="6" applyBorder="1" applyAlignment="1" applyProtection="1">
      <alignment horizontal="center" wrapText="1"/>
      <protection locked="0"/>
    </xf>
    <xf numFmtId="0" fontId="28" fillId="4" borderId="34" xfId="6" applyBorder="1" applyAlignment="1" applyProtection="1">
      <alignment horizontal="center" wrapText="1"/>
      <protection locked="0"/>
    </xf>
    <xf numFmtId="0" fontId="28" fillId="10" borderId="37" xfId="6" applyFill="1" applyBorder="1" applyAlignment="1" applyProtection="1">
      <alignment horizontal="center" wrapText="1"/>
      <protection locked="0"/>
    </xf>
    <xf numFmtId="0" fontId="28" fillId="10" borderId="33" xfId="6" applyFill="1" applyBorder="1" applyAlignment="1" applyProtection="1">
      <alignment horizontal="center" wrapText="1"/>
      <protection locked="0"/>
    </xf>
    <xf numFmtId="0" fontId="28" fillId="10" borderId="36" xfId="6" applyFill="1" applyBorder="1" applyAlignment="1" applyProtection="1">
      <alignment horizontal="center" wrapText="1"/>
      <protection locked="0"/>
    </xf>
    <xf numFmtId="0" fontId="28" fillId="10" borderId="34" xfId="6" applyFill="1" applyBorder="1" applyAlignment="1" applyProtection="1">
      <alignment horizontal="center" wrapText="1"/>
      <protection locked="0"/>
    </xf>
    <xf numFmtId="0" fontId="43" fillId="4" borderId="38" xfId="6" applyFont="1" applyBorder="1" applyAlignment="1" applyProtection="1">
      <alignment horizontal="center" vertical="center" wrapText="1"/>
      <protection locked="0"/>
    </xf>
    <xf numFmtId="0" fontId="43" fillId="4" borderId="39" xfId="6" applyFont="1" applyBorder="1" applyAlignment="1" applyProtection="1">
      <alignment horizontal="center" vertical="center" wrapText="1"/>
      <protection locked="0"/>
    </xf>
    <xf numFmtId="0" fontId="43" fillId="4" borderId="37" xfId="6" applyFont="1" applyBorder="1" applyAlignment="1" applyProtection="1">
      <alignment horizontal="center" vertical="center"/>
      <protection locked="0"/>
    </xf>
    <xf numFmtId="0" fontId="43" fillId="4" borderId="33" xfId="6" applyFont="1" applyBorder="1" applyAlignment="1" applyProtection="1">
      <alignment horizontal="center" vertical="center"/>
      <protection locked="0"/>
    </xf>
    <xf numFmtId="0" fontId="43" fillId="10" borderId="37" xfId="6" applyFont="1" applyFill="1" applyBorder="1" applyAlignment="1" applyProtection="1">
      <alignment horizontal="center" vertical="center"/>
      <protection locked="0"/>
    </xf>
    <xf numFmtId="0" fontId="43" fillId="10" borderId="33" xfId="6" applyFont="1" applyFill="1" applyBorder="1" applyAlignment="1" applyProtection="1">
      <alignment horizontal="center" vertical="center"/>
      <protection locked="0"/>
    </xf>
    <xf numFmtId="0" fontId="54" fillId="0" borderId="0" xfId="0" applyFont="1" applyAlignment="1" applyProtection="1">
      <alignment horizontal="left"/>
    </xf>
    <xf numFmtId="0" fontId="0" fillId="11" borderId="45" xfId="0" applyFill="1" applyBorder="1" applyAlignment="1" applyProtection="1">
      <alignment horizontal="left" vertical="center" wrapText="1"/>
    </xf>
    <xf numFmtId="0" fontId="0" fillId="11" borderId="42" xfId="0" applyFill="1" applyBorder="1" applyAlignment="1" applyProtection="1">
      <alignment horizontal="left" vertical="center" wrapText="1"/>
    </xf>
    <xf numFmtId="0" fontId="0" fillId="11" borderId="60" xfId="0" applyFill="1" applyBorder="1" applyAlignment="1" applyProtection="1">
      <alignment horizontal="left" vertical="center" wrapText="1"/>
    </xf>
  </cellXfs>
  <cellStyles count="8">
    <cellStyle name="Bad" xfId="1" builtinId="27"/>
    <cellStyle name="Comma" xfId="2" builtinId="3"/>
    <cellStyle name="Comma 2" xfId="3" xr:uid="{00000000-0005-0000-0000-000002000000}"/>
    <cellStyle name="Good" xfId="4" builtinId="26"/>
    <cellStyle name="Hyperlink" xfId="5" builtinId="8"/>
    <cellStyle name="Neutral" xfId="6" builtinId="28"/>
    <cellStyle name="Normal" xfId="0" builtinId="0"/>
    <cellStyle name="Normal 2" xfId="7" xr:uid="{92949D9A-CF23-460A-9A68-2606AD779D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790575</xdr:colOff>
      <xdr:row>0</xdr:row>
      <xdr:rowOff>152400</xdr:rowOff>
    </xdr:from>
    <xdr:to>
      <xdr:col>2</xdr:col>
      <xdr:colOff>1057275</xdr:colOff>
      <xdr:row>6</xdr:row>
      <xdr:rowOff>47625</xdr:rowOff>
    </xdr:to>
    <xdr:sp macro="" textlink="">
      <xdr:nvSpPr>
        <xdr:cNvPr id="2107" name="AutoShape 4">
          <a:extLst>
            <a:ext uri="{FF2B5EF4-FFF2-40B4-BE49-F238E27FC236}">
              <a16:creationId xmlns:a16="http://schemas.microsoft.com/office/drawing/2014/main" id="{00000000-0008-0000-0000-00003B080000}"/>
            </a:ext>
          </a:extLst>
        </xdr:cNvPr>
        <xdr:cNvSpPr>
          <a:spLocks noChangeAspect="1" noChangeArrowheads="1"/>
        </xdr:cNvSpPr>
      </xdr:nvSpPr>
      <xdr:spPr bwMode="auto">
        <a:xfrm>
          <a:off x="981075" y="152400"/>
          <a:ext cx="109537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342900</xdr:colOff>
      <xdr:row>3</xdr:row>
      <xdr:rowOff>190500</xdr:rowOff>
    </xdr:to>
    <xdr:pic>
      <xdr:nvPicPr>
        <xdr:cNvPr id="2108" name="Picture 6">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9550" y="209550"/>
          <a:ext cx="1152525"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1428750</xdr:colOff>
      <xdr:row>4</xdr:row>
      <xdr:rowOff>57150</xdr:rowOff>
    </xdr:to>
    <xdr:pic>
      <xdr:nvPicPr>
        <xdr:cNvPr id="3102" name="logo-image" descr="Home">
          <a:extLst>
            <a:ext uri="{FF2B5EF4-FFF2-40B4-BE49-F238E27FC236}">
              <a16:creationId xmlns:a16="http://schemas.microsoft.com/office/drawing/2014/main" id="{00000000-0008-0000-0700-00001E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7650" y="228600"/>
          <a:ext cx="1409700" cy="990600"/>
        </a:xfrm>
        <a:prstGeom prst="rect">
          <a:avLst/>
        </a:prstGeom>
        <a:noFill/>
        <a:ln w="9525">
          <a:noFill/>
          <a:miter lim="800000"/>
          <a:headEnd/>
          <a:tailEnd/>
        </a:ln>
      </xdr:spPr>
    </xdr:pic>
    <xdr:clientData/>
  </xdr:twoCellAnchor>
  <xdr:twoCellAnchor editAs="oneCell">
    <xdr:from>
      <xdr:col>1</xdr:col>
      <xdr:colOff>19050</xdr:colOff>
      <xdr:row>1</xdr:row>
      <xdr:rowOff>38100</xdr:rowOff>
    </xdr:from>
    <xdr:to>
      <xdr:col>1</xdr:col>
      <xdr:colOff>1428750</xdr:colOff>
      <xdr:row>4</xdr:row>
      <xdr:rowOff>57150</xdr:rowOff>
    </xdr:to>
    <xdr:pic>
      <xdr:nvPicPr>
        <xdr:cNvPr id="3" name="logo-image" descr="Home">
          <a:extLst>
            <a:ext uri="{FF2B5EF4-FFF2-40B4-BE49-F238E27FC236}">
              <a16:creationId xmlns:a16="http://schemas.microsoft.com/office/drawing/2014/main" id="{CC1DD7A4-C695-416B-98C4-3BFC13A13F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8600" y="228600"/>
          <a:ext cx="1409700" cy="1009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imatechange-eg.org/" TargetMode="External"/><Relationship Id="rId2" Type="http://schemas.openxmlformats.org/officeDocument/2006/relationships/hyperlink" Target="mailto:othmanelshiakh@gmail.com" TargetMode="External"/><Relationship Id="rId1" Type="http://schemas.openxmlformats.org/officeDocument/2006/relationships/hyperlink" Target="mailto:ithar.khalil@wf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ozayen2004@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othmanelshaikh@gmail.com" TargetMode="External"/><Relationship Id="rId1" Type="http://schemas.openxmlformats.org/officeDocument/2006/relationships/hyperlink" Target="mailto:ithar.khalil@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5" zoomScale="80" zoomScaleNormal="80" workbookViewId="0">
      <selection activeCell="F5" sqref="F5"/>
    </sheetView>
  </sheetViews>
  <sheetFormatPr defaultColWidth="102.08984375" defaultRowHeight="14" x14ac:dyDescent="0.3"/>
  <cols>
    <col min="1" max="1" width="2.453125" style="1" customWidth="1"/>
    <col min="2" max="2" width="10.90625" style="94" customWidth="1"/>
    <col min="3" max="3" width="14.90625" style="94" customWidth="1"/>
    <col min="4" max="4" width="93.08984375" style="1" customWidth="1"/>
    <col min="5" max="5" width="3.90625" style="1" customWidth="1"/>
    <col min="6" max="6" width="9.08984375" style="1" customWidth="1"/>
    <col min="7" max="7" width="12.08984375" style="2" customWidth="1"/>
    <col min="8" max="8" width="14.90625" style="2" hidden="1" customWidth="1"/>
    <col min="9" max="10" width="11.08984375" style="2" hidden="1" customWidth="1"/>
    <col min="11" max="11" width="10.453125" style="2" hidden="1" customWidth="1"/>
    <col min="12" max="12" width="8.08984375" style="2" hidden="1" customWidth="1"/>
    <col min="13" max="13" width="6.90625" style="2" hidden="1" customWidth="1"/>
    <col min="14" max="14" width="7.453125" style="2" hidden="1" customWidth="1"/>
    <col min="15" max="15" width="10.08984375" style="2" hidden="1" customWidth="1"/>
    <col min="16" max="16" width="12" style="2" hidden="1" customWidth="1"/>
    <col min="17" max="251" width="9.08984375" style="1" customWidth="1"/>
    <col min="252" max="252" width="2.90625" style="1" customWidth="1"/>
    <col min="253" max="254" width="9.08984375" style="1" customWidth="1"/>
    <col min="255" max="255" width="17.08984375" style="1" customWidth="1"/>
    <col min="256" max="16384" width="102.08984375" style="1"/>
  </cols>
  <sheetData>
    <row r="1" spans="2:16" ht="14.5" thickBot="1" x14ac:dyDescent="0.35"/>
    <row r="2" spans="2:16" ht="14.5" thickBot="1" x14ac:dyDescent="0.35">
      <c r="B2" s="95"/>
      <c r="C2" s="96"/>
      <c r="D2" s="54"/>
      <c r="E2" s="55"/>
    </row>
    <row r="3" spans="2:16" ht="18" thickBot="1" x14ac:dyDescent="0.4">
      <c r="B3" s="97"/>
      <c r="C3" s="98"/>
      <c r="D3" s="66" t="s">
        <v>243</v>
      </c>
      <c r="E3" s="57"/>
    </row>
    <row r="4" spans="2:16" ht="14.5" thickBot="1" x14ac:dyDescent="0.35">
      <c r="B4" s="97"/>
      <c r="C4" s="98"/>
      <c r="D4" s="56"/>
      <c r="E4" s="57"/>
    </row>
    <row r="5" spans="2:16" ht="14.5" thickBot="1" x14ac:dyDescent="0.35">
      <c r="B5" s="97"/>
      <c r="C5" s="101" t="s">
        <v>283</v>
      </c>
      <c r="D5" s="210" t="s">
        <v>938</v>
      </c>
      <c r="E5" s="57"/>
      <c r="F5" s="448"/>
    </row>
    <row r="6" spans="2:16" s="3" customFormat="1" ht="14.5" thickBot="1" x14ac:dyDescent="0.35">
      <c r="B6" s="99"/>
      <c r="C6" s="64"/>
      <c r="D6" s="34"/>
      <c r="E6" s="32"/>
      <c r="G6" s="2"/>
      <c r="H6" s="2"/>
      <c r="I6" s="2"/>
      <c r="J6" s="2"/>
      <c r="K6" s="2"/>
      <c r="L6" s="2"/>
      <c r="M6" s="2"/>
      <c r="N6" s="2"/>
      <c r="O6" s="2"/>
      <c r="P6" s="2"/>
    </row>
    <row r="7" spans="2:16" s="3" customFormat="1" ht="30.75" customHeight="1" thickBot="1" x14ac:dyDescent="0.35">
      <c r="B7" s="99"/>
      <c r="C7" s="58" t="s">
        <v>212</v>
      </c>
      <c r="D7" s="8" t="s">
        <v>689</v>
      </c>
      <c r="E7" s="32"/>
      <c r="G7" s="2"/>
      <c r="H7" s="2"/>
      <c r="I7" s="2"/>
      <c r="J7" s="2"/>
      <c r="K7" s="2"/>
      <c r="L7" s="2"/>
      <c r="M7" s="2"/>
      <c r="N7" s="2"/>
      <c r="O7" s="2"/>
      <c r="P7" s="2"/>
    </row>
    <row r="8" spans="2:16" s="3" customFormat="1" ht="15" hidden="1" customHeight="1" x14ac:dyDescent="0.3">
      <c r="B8" s="97"/>
      <c r="C8" s="98"/>
      <c r="D8" s="56" t="s">
        <v>690</v>
      </c>
      <c r="E8" s="32"/>
      <c r="G8" s="2"/>
      <c r="H8" s="2"/>
      <c r="I8" s="2"/>
      <c r="J8" s="2"/>
      <c r="K8" s="2"/>
      <c r="L8" s="2"/>
      <c r="M8" s="2"/>
      <c r="N8" s="2"/>
      <c r="O8" s="2"/>
      <c r="P8" s="2"/>
    </row>
    <row r="9" spans="2:16" s="3" customFormat="1" hidden="1" x14ac:dyDescent="0.3">
      <c r="B9" s="97"/>
      <c r="C9" s="98"/>
      <c r="D9" s="56"/>
      <c r="E9" s="32"/>
      <c r="G9" s="2"/>
      <c r="H9" s="2"/>
      <c r="I9" s="2"/>
      <c r="J9" s="2"/>
      <c r="K9" s="2"/>
      <c r="L9" s="2"/>
      <c r="M9" s="2"/>
      <c r="N9" s="2"/>
      <c r="O9" s="2"/>
      <c r="P9" s="2"/>
    </row>
    <row r="10" spans="2:16" s="3" customFormat="1" hidden="1" x14ac:dyDescent="0.3">
      <c r="B10" s="97"/>
      <c r="C10" s="98"/>
      <c r="D10" s="56"/>
      <c r="E10" s="32"/>
      <c r="G10" s="2"/>
      <c r="H10" s="2"/>
      <c r="I10" s="2"/>
      <c r="J10" s="2"/>
      <c r="K10" s="2"/>
      <c r="L10" s="2"/>
      <c r="M10" s="2"/>
      <c r="N10" s="2"/>
      <c r="O10" s="2"/>
      <c r="P10" s="2"/>
    </row>
    <row r="11" spans="2:16" s="3" customFormat="1" hidden="1" x14ac:dyDescent="0.3">
      <c r="B11" s="97"/>
      <c r="C11" s="98"/>
      <c r="D11" s="56"/>
      <c r="E11" s="32"/>
      <c r="G11" s="2"/>
      <c r="H11" s="2"/>
      <c r="I11" s="2"/>
      <c r="J11" s="2"/>
      <c r="K11" s="2"/>
      <c r="L11" s="2"/>
      <c r="M11" s="2"/>
      <c r="N11" s="2"/>
      <c r="O11" s="2"/>
      <c r="P11" s="2"/>
    </row>
    <row r="12" spans="2:16" s="3" customFormat="1" ht="14.5" thickBot="1" x14ac:dyDescent="0.35">
      <c r="B12" s="99"/>
      <c r="C12" s="64"/>
      <c r="D12" s="34"/>
      <c r="E12" s="32"/>
      <c r="G12" s="2"/>
      <c r="H12" s="2"/>
      <c r="I12" s="2"/>
      <c r="J12" s="2"/>
      <c r="K12" s="2"/>
      <c r="L12" s="2"/>
      <c r="M12" s="2"/>
      <c r="N12" s="2"/>
      <c r="O12" s="2"/>
      <c r="P12" s="2"/>
    </row>
    <row r="13" spans="2:16" s="3" customFormat="1" ht="233.4" customHeight="1" thickBot="1" x14ac:dyDescent="0.35">
      <c r="B13" s="99"/>
      <c r="C13" s="59" t="s">
        <v>0</v>
      </c>
      <c r="D13" s="8" t="s">
        <v>691</v>
      </c>
      <c r="E13" s="32"/>
      <c r="G13" s="2"/>
      <c r="H13" s="2"/>
      <c r="I13" s="2"/>
      <c r="J13" s="2"/>
      <c r="K13" s="2"/>
      <c r="L13" s="2"/>
      <c r="M13" s="2"/>
      <c r="N13" s="2"/>
      <c r="O13" s="2"/>
      <c r="P13" s="2"/>
    </row>
    <row r="14" spans="2:16" s="3" customFormat="1" ht="14.5" thickBot="1" x14ac:dyDescent="0.35">
      <c r="B14" s="99"/>
      <c r="C14" s="64"/>
      <c r="D14" s="34" t="s">
        <v>825</v>
      </c>
      <c r="E14" s="32"/>
      <c r="G14" s="2"/>
      <c r="H14" s="2" t="s">
        <v>1</v>
      </c>
      <c r="I14" s="2" t="s">
        <v>2</v>
      </c>
      <c r="J14" s="2"/>
      <c r="K14" s="2" t="s">
        <v>3</v>
      </c>
      <c r="L14" s="2" t="s">
        <v>4</v>
      </c>
      <c r="M14" s="2" t="s">
        <v>5</v>
      </c>
      <c r="N14" s="2" t="s">
        <v>6</v>
      </c>
      <c r="O14" s="2" t="s">
        <v>7</v>
      </c>
      <c r="P14" s="2" t="s">
        <v>8</v>
      </c>
    </row>
    <row r="15" spans="2:16" s="3" customFormat="1" x14ac:dyDescent="0.3">
      <c r="B15" s="99"/>
      <c r="C15" s="60" t="s">
        <v>202</v>
      </c>
      <c r="D15" s="9"/>
      <c r="E15" s="32"/>
      <c r="G15" s="2"/>
      <c r="H15" s="4" t="s">
        <v>9</v>
      </c>
      <c r="I15" s="2" t="s">
        <v>10</v>
      </c>
      <c r="J15" s="2" t="s">
        <v>11</v>
      </c>
      <c r="K15" s="2" t="s">
        <v>12</v>
      </c>
      <c r="L15" s="2">
        <v>1</v>
      </c>
      <c r="M15" s="2">
        <v>1</v>
      </c>
      <c r="N15" s="2" t="s">
        <v>13</v>
      </c>
      <c r="O15" s="2" t="s">
        <v>14</v>
      </c>
      <c r="P15" s="2" t="s">
        <v>15</v>
      </c>
    </row>
    <row r="16" spans="2:16" s="3" customFormat="1" ht="29.25" customHeight="1" x14ac:dyDescent="0.3">
      <c r="B16" s="480" t="s">
        <v>272</v>
      </c>
      <c r="C16" s="482"/>
      <c r="D16" s="10" t="s">
        <v>692</v>
      </c>
      <c r="E16" s="32"/>
      <c r="G16" s="2"/>
      <c r="H16" s="4" t="s">
        <v>16</v>
      </c>
      <c r="I16" s="2" t="s">
        <v>17</v>
      </c>
      <c r="J16" s="2" t="s">
        <v>18</v>
      </c>
      <c r="K16" s="2" t="s">
        <v>19</v>
      </c>
      <c r="L16" s="2">
        <v>2</v>
      </c>
      <c r="M16" s="2">
        <v>2</v>
      </c>
      <c r="N16" s="2" t="s">
        <v>20</v>
      </c>
      <c r="O16" s="2" t="s">
        <v>21</v>
      </c>
      <c r="P16" s="2" t="s">
        <v>22</v>
      </c>
    </row>
    <row r="17" spans="2:16" s="3" customFormat="1" x14ac:dyDescent="0.3">
      <c r="B17" s="99"/>
      <c r="C17" s="60" t="s">
        <v>208</v>
      </c>
      <c r="D17" s="10" t="s">
        <v>693</v>
      </c>
      <c r="E17" s="32"/>
      <c r="G17" s="2"/>
      <c r="H17" s="4" t="s">
        <v>23</v>
      </c>
      <c r="I17" s="2" t="s">
        <v>24</v>
      </c>
      <c r="J17" s="2"/>
      <c r="K17" s="2" t="s">
        <v>25</v>
      </c>
      <c r="L17" s="2">
        <v>3</v>
      </c>
      <c r="M17" s="2">
        <v>3</v>
      </c>
      <c r="N17" s="2" t="s">
        <v>26</v>
      </c>
      <c r="O17" s="2" t="s">
        <v>27</v>
      </c>
      <c r="P17" s="2" t="s">
        <v>28</v>
      </c>
    </row>
    <row r="18" spans="2:16" s="3" customFormat="1" ht="14.5" thickBot="1" x14ac:dyDescent="0.35">
      <c r="B18" s="100"/>
      <c r="C18" s="59" t="s">
        <v>203</v>
      </c>
      <c r="D18" s="92" t="s">
        <v>673</v>
      </c>
      <c r="E18" s="32"/>
      <c r="G18" s="2"/>
      <c r="H18" s="4" t="s">
        <v>29</v>
      </c>
      <c r="I18" s="2"/>
      <c r="J18" s="2"/>
      <c r="K18" s="2" t="s">
        <v>30</v>
      </c>
      <c r="L18" s="2">
        <v>5</v>
      </c>
      <c r="M18" s="2">
        <v>5</v>
      </c>
      <c r="N18" s="2" t="s">
        <v>31</v>
      </c>
      <c r="O18" s="2" t="s">
        <v>32</v>
      </c>
      <c r="P18" s="2" t="s">
        <v>33</v>
      </c>
    </row>
    <row r="19" spans="2:16" s="3" customFormat="1" ht="44.25" customHeight="1" thickBot="1" x14ac:dyDescent="0.35">
      <c r="B19" s="483" t="s">
        <v>204</v>
      </c>
      <c r="C19" s="484"/>
      <c r="D19" s="93" t="s">
        <v>694</v>
      </c>
      <c r="E19" s="32"/>
      <c r="G19" s="2"/>
      <c r="H19" s="4" t="s">
        <v>34</v>
      </c>
      <c r="I19" s="2"/>
      <c r="J19" s="2"/>
      <c r="K19" s="2" t="s">
        <v>35</v>
      </c>
      <c r="L19" s="2"/>
      <c r="M19" s="2"/>
      <c r="N19" s="2"/>
      <c r="O19" s="2" t="s">
        <v>36</v>
      </c>
      <c r="P19" s="2" t="s">
        <v>37</v>
      </c>
    </row>
    <row r="20" spans="2:16" s="3" customFormat="1" x14ac:dyDescent="0.3">
      <c r="B20" s="99"/>
      <c r="C20" s="59"/>
      <c r="D20" s="34"/>
      <c r="E20" s="57"/>
      <c r="F20" s="4"/>
      <c r="G20" s="2"/>
      <c r="H20" s="2"/>
      <c r="J20" s="2"/>
      <c r="K20" s="2"/>
      <c r="L20" s="2"/>
      <c r="M20" s="2" t="s">
        <v>38</v>
      </c>
      <c r="N20" s="2" t="s">
        <v>695</v>
      </c>
    </row>
    <row r="21" spans="2:16" s="3" customFormat="1" x14ac:dyDescent="0.3">
      <c r="B21" s="99"/>
      <c r="C21" s="101" t="s">
        <v>207</v>
      </c>
      <c r="D21" s="34"/>
      <c r="E21" s="57"/>
      <c r="F21" s="4"/>
      <c r="G21" s="2"/>
      <c r="H21" s="2"/>
      <c r="J21" s="2"/>
      <c r="K21" s="2"/>
      <c r="L21" s="2"/>
      <c r="M21" s="2" t="s">
        <v>39</v>
      </c>
      <c r="N21" s="2" t="s">
        <v>40</v>
      </c>
    </row>
    <row r="22" spans="2:16" s="3" customFormat="1" ht="14.5" thickBot="1" x14ac:dyDescent="0.35">
      <c r="B22" s="99"/>
      <c r="C22" s="102" t="s">
        <v>210</v>
      </c>
      <c r="D22" s="34"/>
      <c r="E22" s="32"/>
      <c r="G22" s="2"/>
      <c r="H22" s="4" t="s">
        <v>41</v>
      </c>
      <c r="I22" s="2"/>
      <c r="J22" s="2"/>
      <c r="L22" s="2"/>
      <c r="M22" s="2"/>
      <c r="N22" s="2"/>
      <c r="O22" s="2" t="s">
        <v>42</v>
      </c>
      <c r="P22" s="2" t="s">
        <v>43</v>
      </c>
    </row>
    <row r="23" spans="2:16" s="3" customFormat="1" x14ac:dyDescent="0.3">
      <c r="B23" s="480" t="s">
        <v>209</v>
      </c>
      <c r="C23" s="482"/>
      <c r="D23" s="485" t="s">
        <v>696</v>
      </c>
      <c r="E23" s="32"/>
      <c r="G23" s="2"/>
      <c r="H23" s="4"/>
      <c r="I23" s="2"/>
      <c r="J23" s="2"/>
      <c r="L23" s="2"/>
      <c r="M23" s="2"/>
      <c r="N23" s="2"/>
      <c r="O23" s="2"/>
      <c r="P23" s="2"/>
    </row>
    <row r="24" spans="2:16" s="3" customFormat="1" ht="4.5" customHeight="1" x14ac:dyDescent="0.3">
      <c r="B24" s="480"/>
      <c r="C24" s="482"/>
      <c r="D24" s="486"/>
      <c r="E24" s="32"/>
      <c r="G24" s="2"/>
      <c r="H24" s="4"/>
      <c r="I24" s="2"/>
      <c r="J24" s="2"/>
      <c r="L24" s="2"/>
      <c r="M24" s="2"/>
      <c r="N24" s="2"/>
      <c r="O24" s="2"/>
      <c r="P24" s="2"/>
    </row>
    <row r="25" spans="2:16" s="3" customFormat="1" ht="33.9" customHeight="1" x14ac:dyDescent="0.3">
      <c r="B25" s="480" t="s">
        <v>277</v>
      </c>
      <c r="C25" s="482"/>
      <c r="D25" s="12" t="s">
        <v>697</v>
      </c>
      <c r="E25" s="32"/>
      <c r="F25" s="2"/>
      <c r="G25" s="4"/>
      <c r="H25" s="2"/>
      <c r="I25" s="2"/>
      <c r="K25" s="2"/>
      <c r="L25" s="2"/>
      <c r="M25" s="2"/>
      <c r="N25" s="2" t="s">
        <v>44</v>
      </c>
      <c r="O25" s="2" t="s">
        <v>45</v>
      </c>
    </row>
    <row r="26" spans="2:16" s="3" customFormat="1" x14ac:dyDescent="0.3">
      <c r="B26" s="480" t="s">
        <v>211</v>
      </c>
      <c r="C26" s="482"/>
      <c r="D26" s="12" t="s">
        <v>698</v>
      </c>
      <c r="E26" s="32"/>
      <c r="F26" s="2"/>
      <c r="G26" s="4"/>
      <c r="H26" s="2"/>
      <c r="I26" s="2"/>
      <c r="K26" s="2"/>
      <c r="L26" s="2"/>
      <c r="M26" s="2"/>
      <c r="N26" s="2" t="s">
        <v>46</v>
      </c>
      <c r="O26" s="2" t="s">
        <v>47</v>
      </c>
    </row>
    <row r="27" spans="2:16" s="3" customFormat="1" ht="28.5" hidden="1" customHeight="1" thickBot="1" x14ac:dyDescent="0.35">
      <c r="B27" s="480" t="s">
        <v>276</v>
      </c>
      <c r="C27" s="482"/>
      <c r="D27" s="12" t="s">
        <v>699</v>
      </c>
      <c r="E27" s="61"/>
      <c r="F27" s="2"/>
      <c r="G27" s="4"/>
      <c r="H27" s="2"/>
      <c r="I27" s="2"/>
      <c r="J27" s="2"/>
      <c r="K27" s="2"/>
      <c r="L27" s="2"/>
      <c r="M27" s="2"/>
      <c r="N27" s="2"/>
      <c r="O27" s="2"/>
    </row>
    <row r="28" spans="2:16" s="3" customFormat="1" ht="15" hidden="1" thickBot="1" x14ac:dyDescent="0.4">
      <c r="B28" s="99"/>
      <c r="C28" s="60" t="s">
        <v>279</v>
      </c>
      <c r="D28" s="211" t="s">
        <v>700</v>
      </c>
      <c r="E28" s="32"/>
      <c r="F28" s="2"/>
      <c r="G28" s="4"/>
      <c r="H28" s="2"/>
      <c r="I28" s="2"/>
      <c r="J28" s="2"/>
      <c r="K28" s="2"/>
      <c r="L28" s="2"/>
      <c r="M28" s="2"/>
      <c r="N28" s="2"/>
      <c r="O28" s="2"/>
    </row>
    <row r="29" spans="2:16" s="3" customFormat="1" ht="9.65" customHeight="1" x14ac:dyDescent="0.3">
      <c r="B29" s="99"/>
      <c r="C29" s="64"/>
      <c r="D29" s="62"/>
      <c r="E29" s="32"/>
      <c r="F29" s="2"/>
      <c r="G29" s="4"/>
      <c r="H29" s="2"/>
      <c r="I29" s="2"/>
      <c r="J29" s="2"/>
      <c r="K29" s="2"/>
      <c r="L29" s="2"/>
      <c r="M29" s="2"/>
      <c r="N29" s="2"/>
      <c r="O29" s="2"/>
    </row>
    <row r="30" spans="2:16" s="3" customFormat="1" ht="19.5" customHeight="1" thickBot="1" x14ac:dyDescent="0.35">
      <c r="B30" s="99"/>
      <c r="C30" s="64"/>
      <c r="D30" s="63" t="s">
        <v>48</v>
      </c>
      <c r="E30" s="32"/>
      <c r="G30" s="2"/>
      <c r="H30" s="4" t="s">
        <v>49</v>
      </c>
      <c r="I30" s="2"/>
      <c r="J30" s="2"/>
      <c r="K30" s="2"/>
      <c r="L30" s="2"/>
      <c r="M30" s="2"/>
      <c r="N30" s="2"/>
      <c r="O30" s="2"/>
      <c r="P30" s="2"/>
    </row>
    <row r="31" spans="2:16" s="3" customFormat="1" ht="409.6" customHeight="1" thickBot="1" x14ac:dyDescent="0.35">
      <c r="B31" s="99"/>
      <c r="C31" s="64"/>
      <c r="D31" s="13" t="s">
        <v>824</v>
      </c>
      <c r="E31" s="32"/>
      <c r="F31" s="5"/>
      <c r="G31" s="2"/>
      <c r="H31" s="4" t="s">
        <v>50</v>
      </c>
      <c r="I31" s="2"/>
      <c r="J31" s="2"/>
      <c r="K31" s="2"/>
      <c r="L31" s="2"/>
      <c r="M31" s="2"/>
      <c r="N31" s="2"/>
      <c r="O31" s="2"/>
      <c r="P31" s="2"/>
    </row>
    <row r="32" spans="2:16" s="3" customFormat="1" ht="32.25" customHeight="1" thickBot="1" x14ac:dyDescent="0.35">
      <c r="B32" s="480" t="s">
        <v>51</v>
      </c>
      <c r="C32" s="481"/>
      <c r="D32" s="34"/>
      <c r="E32" s="32"/>
      <c r="G32" s="2"/>
      <c r="H32" s="4" t="s">
        <v>52</v>
      </c>
      <c r="I32" s="2"/>
      <c r="J32" s="2"/>
      <c r="K32" s="2"/>
      <c r="L32" s="2"/>
      <c r="M32" s="2"/>
      <c r="N32" s="2"/>
      <c r="O32" s="2"/>
      <c r="P32" s="2"/>
    </row>
    <row r="33" spans="1:16" s="3" customFormat="1" ht="36.65" customHeight="1" thickBot="1" x14ac:dyDescent="0.35">
      <c r="B33" s="99"/>
      <c r="C33" s="64"/>
      <c r="D33" s="212" t="s">
        <v>701</v>
      </c>
      <c r="E33" s="32"/>
      <c r="G33" s="2"/>
      <c r="H33" s="4" t="s">
        <v>53</v>
      </c>
      <c r="I33" s="2"/>
      <c r="J33" s="2"/>
      <c r="K33" s="2"/>
      <c r="L33" s="2"/>
      <c r="M33" s="2"/>
      <c r="N33" s="2"/>
      <c r="O33" s="2"/>
      <c r="P33" s="2"/>
    </row>
    <row r="34" spans="1:16" s="3" customFormat="1" x14ac:dyDescent="0.3">
      <c r="B34" s="99"/>
      <c r="C34" s="64"/>
      <c r="D34" s="34"/>
      <c r="E34" s="32"/>
      <c r="F34" s="5"/>
      <c r="G34" s="2"/>
      <c r="H34" s="4" t="s">
        <v>54</v>
      </c>
      <c r="I34" s="2"/>
      <c r="J34" s="2"/>
      <c r="K34" s="2"/>
      <c r="L34" s="2"/>
      <c r="M34" s="2"/>
      <c r="N34" s="2"/>
      <c r="O34" s="2"/>
      <c r="P34" s="2"/>
    </row>
    <row r="35" spans="1:16" s="3" customFormat="1" x14ac:dyDescent="0.3">
      <c r="B35" s="99"/>
      <c r="C35" s="103" t="s">
        <v>55</v>
      </c>
      <c r="D35" s="34"/>
      <c r="E35" s="32"/>
      <c r="G35" s="2"/>
      <c r="H35" s="4" t="s">
        <v>56</v>
      </c>
      <c r="I35" s="2"/>
      <c r="J35" s="2"/>
      <c r="K35" s="2"/>
      <c r="L35" s="2"/>
      <c r="M35" s="2"/>
      <c r="N35" s="2"/>
      <c r="O35" s="2"/>
      <c r="P35" s="2"/>
    </row>
    <row r="36" spans="1:16" s="3" customFormat="1" ht="31.5" customHeight="1" thickBot="1" x14ac:dyDescent="0.35">
      <c r="B36" s="480" t="s">
        <v>57</v>
      </c>
      <c r="C36" s="481"/>
      <c r="D36" s="34"/>
      <c r="E36" s="32"/>
      <c r="G36" s="2"/>
      <c r="H36" s="4" t="s">
        <v>58</v>
      </c>
      <c r="I36" s="2"/>
      <c r="J36" s="2"/>
      <c r="K36" s="2"/>
      <c r="L36" s="2"/>
      <c r="M36" s="2"/>
      <c r="N36" s="2"/>
      <c r="O36" s="2"/>
      <c r="P36" s="2"/>
    </row>
    <row r="37" spans="1:16" s="3" customFormat="1" x14ac:dyDescent="0.3">
      <c r="B37" s="99"/>
      <c r="C37" s="64" t="s">
        <v>59</v>
      </c>
      <c r="D37" s="14" t="s">
        <v>702</v>
      </c>
      <c r="E37" s="32"/>
      <c r="G37" s="2"/>
      <c r="H37" s="4" t="s">
        <v>60</v>
      </c>
      <c r="I37" s="2"/>
      <c r="J37" s="2"/>
      <c r="K37" s="2"/>
      <c r="L37" s="2"/>
      <c r="M37" s="2"/>
      <c r="N37" s="2"/>
      <c r="O37" s="2"/>
      <c r="P37" s="2"/>
    </row>
    <row r="38" spans="1:16" s="3" customFormat="1" ht="14.5" x14ac:dyDescent="0.35">
      <c r="B38" s="99"/>
      <c r="C38" s="64" t="s">
        <v>61</v>
      </c>
      <c r="D38" s="213" t="s">
        <v>703</v>
      </c>
      <c r="E38" s="32"/>
      <c r="G38" s="2"/>
      <c r="H38" s="4" t="s">
        <v>62</v>
      </c>
      <c r="I38" s="2"/>
      <c r="J38" s="2"/>
      <c r="K38" s="2"/>
      <c r="L38" s="2"/>
      <c r="M38" s="2"/>
      <c r="N38" s="2"/>
      <c r="O38" s="2"/>
      <c r="P38" s="2"/>
    </row>
    <row r="39" spans="1:16" s="3" customFormat="1" ht="14.5" thickBot="1" x14ac:dyDescent="0.35">
      <c r="B39" s="99"/>
      <c r="C39" s="64" t="s">
        <v>63</v>
      </c>
      <c r="D39" s="15"/>
      <c r="E39" s="32"/>
      <c r="G39" s="2"/>
      <c r="H39" s="4" t="s">
        <v>64</v>
      </c>
      <c r="I39" s="2"/>
      <c r="J39" s="2"/>
      <c r="K39" s="2"/>
      <c r="L39" s="2"/>
      <c r="M39" s="2"/>
      <c r="N39" s="2"/>
      <c r="O39" s="2"/>
      <c r="P39" s="2"/>
    </row>
    <row r="40" spans="1:16" s="3" customFormat="1" ht="15" customHeight="1" thickBot="1" x14ac:dyDescent="0.35">
      <c r="B40" s="99"/>
      <c r="C40" s="60" t="s">
        <v>206</v>
      </c>
      <c r="D40" s="34"/>
      <c r="E40" s="32"/>
      <c r="G40" s="2"/>
      <c r="H40" s="4" t="s">
        <v>65</v>
      </c>
      <c r="I40" s="2"/>
      <c r="J40" s="2"/>
      <c r="K40" s="2"/>
      <c r="L40" s="2"/>
      <c r="M40" s="2"/>
      <c r="N40" s="2"/>
      <c r="O40" s="2"/>
      <c r="P40" s="2"/>
    </row>
    <row r="41" spans="1:16" s="3" customFormat="1" ht="28" x14ac:dyDescent="0.3">
      <c r="B41" s="99"/>
      <c r="C41" s="64" t="s">
        <v>59</v>
      </c>
      <c r="D41" s="214" t="s">
        <v>939</v>
      </c>
      <c r="E41" s="32"/>
      <c r="F41" s="448"/>
      <c r="G41" s="2"/>
      <c r="H41" s="4" t="s">
        <v>651</v>
      </c>
      <c r="I41" s="2"/>
      <c r="J41" s="2"/>
      <c r="K41" s="2"/>
      <c r="L41" s="2"/>
      <c r="M41" s="2"/>
      <c r="N41" s="2"/>
      <c r="O41" s="2"/>
      <c r="P41" s="2"/>
    </row>
    <row r="42" spans="1:16" s="3" customFormat="1" ht="14.5" x14ac:dyDescent="0.35">
      <c r="B42" s="99"/>
      <c r="C42" s="64" t="s">
        <v>61</v>
      </c>
      <c r="D42" s="213" t="s">
        <v>815</v>
      </c>
      <c r="E42" s="32"/>
      <c r="G42" s="2"/>
      <c r="H42" s="4" t="s">
        <v>66</v>
      </c>
      <c r="I42" s="2"/>
      <c r="J42" s="2"/>
      <c r="K42" s="2"/>
      <c r="L42" s="2"/>
      <c r="M42" s="2"/>
      <c r="N42" s="2"/>
      <c r="O42" s="2"/>
      <c r="P42" s="2"/>
    </row>
    <row r="43" spans="1:16" s="3" customFormat="1" ht="14.5" thickBot="1" x14ac:dyDescent="0.35">
      <c r="B43" s="99"/>
      <c r="C43" s="64" t="s">
        <v>63</v>
      </c>
      <c r="D43" s="15"/>
      <c r="E43" s="32"/>
      <c r="G43" s="2"/>
      <c r="H43" s="4" t="s">
        <v>67</v>
      </c>
      <c r="I43" s="2"/>
      <c r="J43" s="2"/>
      <c r="K43" s="2"/>
      <c r="L43" s="2"/>
      <c r="M43" s="2"/>
      <c r="N43" s="2"/>
      <c r="O43" s="2"/>
      <c r="P43" s="2"/>
    </row>
    <row r="44" spans="1:16" s="3" customFormat="1" ht="14.5" thickBot="1" x14ac:dyDescent="0.35">
      <c r="B44" s="99"/>
      <c r="C44" s="60" t="s">
        <v>278</v>
      </c>
      <c r="D44" s="34"/>
      <c r="E44" s="32"/>
      <c r="G44" s="2"/>
      <c r="H44" s="4" t="s">
        <v>68</v>
      </c>
      <c r="I44" s="2"/>
      <c r="J44" s="2"/>
      <c r="K44" s="2"/>
      <c r="L44" s="2"/>
      <c r="M44" s="2"/>
      <c r="N44" s="2"/>
      <c r="O44" s="2"/>
      <c r="P44" s="2"/>
    </row>
    <row r="45" spans="1:16" s="3" customFormat="1" x14ac:dyDescent="0.3">
      <c r="B45" s="99"/>
      <c r="C45" s="64" t="s">
        <v>59</v>
      </c>
      <c r="D45" s="215" t="s">
        <v>704</v>
      </c>
      <c r="E45" s="32"/>
      <c r="G45" s="2"/>
      <c r="H45" s="4" t="s">
        <v>69</v>
      </c>
      <c r="I45" s="2"/>
      <c r="J45" s="2"/>
      <c r="K45" s="2"/>
      <c r="L45" s="2"/>
      <c r="M45" s="2"/>
      <c r="N45" s="2"/>
      <c r="O45" s="2"/>
      <c r="P45" s="2"/>
    </row>
    <row r="46" spans="1:16" s="3" customFormat="1" ht="14.5" x14ac:dyDescent="0.35">
      <c r="B46" s="99"/>
      <c r="C46" s="64" t="s">
        <v>61</v>
      </c>
      <c r="D46" s="216" t="s">
        <v>688</v>
      </c>
      <c r="E46" s="32"/>
      <c r="G46" s="2"/>
      <c r="H46" s="4" t="s">
        <v>70</v>
      </c>
      <c r="I46" s="2"/>
      <c r="J46" s="2"/>
      <c r="K46" s="2"/>
      <c r="L46" s="2"/>
      <c r="M46" s="2"/>
      <c r="N46" s="2"/>
      <c r="O46" s="2"/>
      <c r="P46" s="2"/>
    </row>
    <row r="47" spans="1:16" ht="14.5" thickBot="1" x14ac:dyDescent="0.35">
      <c r="A47" s="3"/>
      <c r="B47" s="99"/>
      <c r="C47" s="64" t="s">
        <v>63</v>
      </c>
      <c r="D47" s="283"/>
      <c r="E47" s="32"/>
      <c r="H47" s="4" t="s">
        <v>71</v>
      </c>
    </row>
    <row r="48" spans="1:16" ht="14.5" thickBot="1" x14ac:dyDescent="0.35">
      <c r="B48" s="99"/>
      <c r="C48" s="60" t="s">
        <v>205</v>
      </c>
      <c r="D48" s="34"/>
      <c r="E48" s="32"/>
      <c r="H48" s="4" t="s">
        <v>72</v>
      </c>
    </row>
    <row r="49" spans="2:8" ht="28" x14ac:dyDescent="0.3">
      <c r="B49" s="99"/>
      <c r="C49" s="64" t="s">
        <v>59</v>
      </c>
      <c r="D49" s="214" t="s">
        <v>888</v>
      </c>
      <c r="E49" s="32"/>
      <c r="H49" s="4" t="s">
        <v>73</v>
      </c>
    </row>
    <row r="50" spans="2:8" ht="14.5" x14ac:dyDescent="0.35">
      <c r="B50" s="99"/>
      <c r="C50" s="64" t="s">
        <v>61</v>
      </c>
      <c r="D50" s="213" t="s">
        <v>822</v>
      </c>
      <c r="E50" s="32"/>
      <c r="H50" s="4" t="s">
        <v>74</v>
      </c>
    </row>
    <row r="51" spans="2:8" ht="14.5" thickBot="1" x14ac:dyDescent="0.35">
      <c r="B51" s="99"/>
      <c r="C51" s="64" t="s">
        <v>63</v>
      </c>
      <c r="D51" s="15"/>
      <c r="E51" s="32"/>
      <c r="H51" s="4" t="s">
        <v>75</v>
      </c>
    </row>
    <row r="52" spans="2:8" ht="14.5" thickBot="1" x14ac:dyDescent="0.35">
      <c r="B52" s="99"/>
      <c r="C52" s="60" t="s">
        <v>205</v>
      </c>
      <c r="D52" s="34"/>
      <c r="E52" s="32"/>
      <c r="H52" s="4" t="s">
        <v>76</v>
      </c>
    </row>
    <row r="53" spans="2:8" x14ac:dyDescent="0.3">
      <c r="B53" s="99"/>
      <c r="C53" s="64" t="s">
        <v>59</v>
      </c>
      <c r="D53" s="14"/>
      <c r="E53" s="32"/>
      <c r="H53" s="4" t="s">
        <v>77</v>
      </c>
    </row>
    <row r="54" spans="2:8" x14ac:dyDescent="0.3">
      <c r="B54" s="99"/>
      <c r="C54" s="64" t="s">
        <v>61</v>
      </c>
      <c r="D54" s="11"/>
      <c r="E54" s="32"/>
      <c r="H54" s="4" t="s">
        <v>78</v>
      </c>
    </row>
    <row r="55" spans="2:8" ht="14.5" thickBot="1" x14ac:dyDescent="0.35">
      <c r="B55" s="99"/>
      <c r="C55" s="64" t="s">
        <v>63</v>
      </c>
      <c r="D55" s="15"/>
      <c r="E55" s="32"/>
      <c r="H55" s="4" t="s">
        <v>79</v>
      </c>
    </row>
    <row r="56" spans="2:8" ht="14.5" thickBot="1" x14ac:dyDescent="0.35">
      <c r="B56" s="99"/>
      <c r="C56" s="60" t="s">
        <v>205</v>
      </c>
      <c r="D56" s="34"/>
      <c r="E56" s="32"/>
      <c r="H56" s="4" t="s">
        <v>80</v>
      </c>
    </row>
    <row r="57" spans="2:8" x14ac:dyDescent="0.3">
      <c r="B57" s="99"/>
      <c r="C57" s="64" t="s">
        <v>59</v>
      </c>
      <c r="D57" s="14"/>
      <c r="E57" s="32"/>
      <c r="H57" s="4" t="s">
        <v>81</v>
      </c>
    </row>
    <row r="58" spans="2:8" x14ac:dyDescent="0.3">
      <c r="B58" s="99"/>
      <c r="C58" s="64" t="s">
        <v>61</v>
      </c>
      <c r="D58" s="11"/>
      <c r="E58" s="32"/>
      <c r="H58" s="4" t="s">
        <v>82</v>
      </c>
    </row>
    <row r="59" spans="2:8" ht="14.5" thickBot="1" x14ac:dyDescent="0.35">
      <c r="B59" s="99"/>
      <c r="C59" s="64" t="s">
        <v>63</v>
      </c>
      <c r="D59" s="15"/>
      <c r="E59" s="32"/>
      <c r="H59" s="4" t="s">
        <v>83</v>
      </c>
    </row>
    <row r="60" spans="2:8" ht="14.5" thickBot="1" x14ac:dyDescent="0.35">
      <c r="B60" s="104"/>
      <c r="C60" s="105"/>
      <c r="D60" s="65"/>
      <c r="E60" s="37"/>
      <c r="H60" s="4" t="s">
        <v>84</v>
      </c>
    </row>
    <row r="61" spans="2:8" x14ac:dyDescent="0.3">
      <c r="H61" s="4" t="s">
        <v>85</v>
      </c>
    </row>
    <row r="62" spans="2:8" x14ac:dyDescent="0.3">
      <c r="H62" s="4" t="s">
        <v>86</v>
      </c>
    </row>
    <row r="63" spans="2:8" x14ac:dyDescent="0.3">
      <c r="H63" s="4" t="s">
        <v>87</v>
      </c>
    </row>
    <row r="64" spans="2:8" x14ac:dyDescent="0.3">
      <c r="H64" s="4" t="s">
        <v>88</v>
      </c>
    </row>
    <row r="65" spans="8:8" x14ac:dyDescent="0.3">
      <c r="H65" s="4" t="s">
        <v>89</v>
      </c>
    </row>
    <row r="66" spans="8:8" x14ac:dyDescent="0.3">
      <c r="H66" s="4" t="s">
        <v>90</v>
      </c>
    </row>
    <row r="67" spans="8:8" x14ac:dyDescent="0.3">
      <c r="H67" s="4" t="s">
        <v>91</v>
      </c>
    </row>
    <row r="68" spans="8:8" x14ac:dyDescent="0.3">
      <c r="H68" s="4" t="s">
        <v>92</v>
      </c>
    </row>
    <row r="69" spans="8:8" x14ac:dyDescent="0.3">
      <c r="H69" s="4" t="s">
        <v>93</v>
      </c>
    </row>
    <row r="70" spans="8:8" x14ac:dyDescent="0.3">
      <c r="H70" s="4" t="s">
        <v>94</v>
      </c>
    </row>
    <row r="71" spans="8:8" x14ac:dyDescent="0.3">
      <c r="H71" s="4" t="s">
        <v>95</v>
      </c>
    </row>
    <row r="72" spans="8:8" x14ac:dyDescent="0.3">
      <c r="H72" s="4" t="s">
        <v>96</v>
      </c>
    </row>
    <row r="73" spans="8:8" x14ac:dyDescent="0.3">
      <c r="H73" s="4" t="s">
        <v>97</v>
      </c>
    </row>
    <row r="74" spans="8:8" x14ac:dyDescent="0.3">
      <c r="H74" s="4" t="s">
        <v>98</v>
      </c>
    </row>
    <row r="75" spans="8:8" x14ac:dyDescent="0.3">
      <c r="H75" s="4" t="s">
        <v>99</v>
      </c>
    </row>
    <row r="76" spans="8:8" x14ac:dyDescent="0.3">
      <c r="H76" s="4" t="s">
        <v>100</v>
      </c>
    </row>
    <row r="77" spans="8:8" x14ac:dyDescent="0.3">
      <c r="H77" s="4" t="s">
        <v>101</v>
      </c>
    </row>
    <row r="78" spans="8:8" x14ac:dyDescent="0.3">
      <c r="H78" s="4" t="s">
        <v>102</v>
      </c>
    </row>
    <row r="79" spans="8:8" x14ac:dyDescent="0.3">
      <c r="H79" s="4" t="s">
        <v>103</v>
      </c>
    </row>
    <row r="80" spans="8:8" x14ac:dyDescent="0.3">
      <c r="H80" s="4" t="s">
        <v>104</v>
      </c>
    </row>
    <row r="81" spans="8:8" x14ac:dyDescent="0.3">
      <c r="H81" s="4" t="s">
        <v>105</v>
      </c>
    </row>
    <row r="82" spans="8:8" x14ac:dyDescent="0.3">
      <c r="H82" s="4" t="s">
        <v>106</v>
      </c>
    </row>
    <row r="83" spans="8:8" x14ac:dyDescent="0.3">
      <c r="H83" s="4" t="s">
        <v>107</v>
      </c>
    </row>
    <row r="84" spans="8:8" x14ac:dyDescent="0.3">
      <c r="H84" s="4" t="s">
        <v>108</v>
      </c>
    </row>
    <row r="85" spans="8:8" x14ac:dyDescent="0.3">
      <c r="H85" s="4" t="s">
        <v>109</v>
      </c>
    </row>
    <row r="86" spans="8:8" x14ac:dyDescent="0.3">
      <c r="H86" s="4" t="s">
        <v>110</v>
      </c>
    </row>
    <row r="87" spans="8:8" x14ac:dyDescent="0.3">
      <c r="H87" s="4" t="s">
        <v>111</v>
      </c>
    </row>
    <row r="88" spans="8:8" x14ac:dyDescent="0.3">
      <c r="H88" s="4" t="s">
        <v>112</v>
      </c>
    </row>
    <row r="89" spans="8:8" x14ac:dyDescent="0.3">
      <c r="H89" s="4" t="s">
        <v>113</v>
      </c>
    </row>
    <row r="90" spans="8:8" x14ac:dyDescent="0.3">
      <c r="H90" s="4" t="s">
        <v>114</v>
      </c>
    </row>
    <row r="91" spans="8:8" x14ac:dyDescent="0.3">
      <c r="H91" s="4" t="s">
        <v>115</v>
      </c>
    </row>
    <row r="92" spans="8:8" x14ac:dyDescent="0.3">
      <c r="H92" s="4" t="s">
        <v>116</v>
      </c>
    </row>
    <row r="93" spans="8:8" x14ac:dyDescent="0.3">
      <c r="H93" s="4" t="s">
        <v>117</v>
      </c>
    </row>
    <row r="94" spans="8:8" x14ac:dyDescent="0.3">
      <c r="H94" s="4" t="s">
        <v>118</v>
      </c>
    </row>
    <row r="95" spans="8:8" x14ac:dyDescent="0.3">
      <c r="H95" s="4" t="s">
        <v>119</v>
      </c>
    </row>
    <row r="96" spans="8:8" x14ac:dyDescent="0.3">
      <c r="H96" s="4" t="s">
        <v>120</v>
      </c>
    </row>
    <row r="97" spans="8:8" x14ac:dyDescent="0.3">
      <c r="H97" s="4" t="s">
        <v>121</v>
      </c>
    </row>
    <row r="98" spans="8:8" x14ac:dyDescent="0.3">
      <c r="H98" s="4" t="s">
        <v>122</v>
      </c>
    </row>
    <row r="99" spans="8:8" x14ac:dyDescent="0.3">
      <c r="H99" s="4" t="s">
        <v>123</v>
      </c>
    </row>
    <row r="100" spans="8:8" x14ac:dyDescent="0.3">
      <c r="H100" s="4" t="s">
        <v>124</v>
      </c>
    </row>
    <row r="101" spans="8:8" x14ac:dyDescent="0.3">
      <c r="H101" s="4" t="s">
        <v>125</v>
      </c>
    </row>
    <row r="102" spans="8:8" x14ac:dyDescent="0.3">
      <c r="H102" s="4" t="s">
        <v>126</v>
      </c>
    </row>
    <row r="103" spans="8:8" x14ac:dyDescent="0.3">
      <c r="H103" s="4" t="s">
        <v>127</v>
      </c>
    </row>
    <row r="104" spans="8:8" x14ac:dyDescent="0.3">
      <c r="H104" s="4" t="s">
        <v>128</v>
      </c>
    </row>
    <row r="105" spans="8:8" x14ac:dyDescent="0.3">
      <c r="H105" s="4" t="s">
        <v>129</v>
      </c>
    </row>
    <row r="106" spans="8:8" x14ac:dyDescent="0.3">
      <c r="H106" s="4" t="s">
        <v>130</v>
      </c>
    </row>
    <row r="107" spans="8:8" x14ac:dyDescent="0.3">
      <c r="H107" s="4" t="s">
        <v>131</v>
      </c>
    </row>
    <row r="108" spans="8:8" x14ac:dyDescent="0.3">
      <c r="H108" s="4" t="s">
        <v>132</v>
      </c>
    </row>
    <row r="109" spans="8:8" x14ac:dyDescent="0.3">
      <c r="H109" s="4" t="s">
        <v>133</v>
      </c>
    </row>
    <row r="110" spans="8:8" x14ac:dyDescent="0.3">
      <c r="H110" s="4" t="s">
        <v>134</v>
      </c>
    </row>
    <row r="111" spans="8:8" x14ac:dyDescent="0.3">
      <c r="H111" s="4" t="s">
        <v>135</v>
      </c>
    </row>
    <row r="112" spans="8:8" x14ac:dyDescent="0.3">
      <c r="H112" s="4" t="s">
        <v>136</v>
      </c>
    </row>
    <row r="113" spans="8:8" x14ac:dyDescent="0.3">
      <c r="H113" s="4" t="s">
        <v>137</v>
      </c>
    </row>
    <row r="114" spans="8:8" x14ac:dyDescent="0.3">
      <c r="H114" s="4" t="s">
        <v>138</v>
      </c>
    </row>
    <row r="115" spans="8:8" x14ac:dyDescent="0.3">
      <c r="H115" s="4" t="s">
        <v>139</v>
      </c>
    </row>
    <row r="116" spans="8:8" x14ac:dyDescent="0.3">
      <c r="H116" s="4" t="s">
        <v>140</v>
      </c>
    </row>
    <row r="117" spans="8:8" x14ac:dyDescent="0.3">
      <c r="H117" s="4" t="s">
        <v>141</v>
      </c>
    </row>
    <row r="118" spans="8:8" x14ac:dyDescent="0.3">
      <c r="H118" s="4" t="s">
        <v>142</v>
      </c>
    </row>
    <row r="119" spans="8:8" x14ac:dyDescent="0.3">
      <c r="H119" s="4" t="s">
        <v>143</v>
      </c>
    </row>
    <row r="120" spans="8:8" x14ac:dyDescent="0.3">
      <c r="H120" s="4" t="s">
        <v>144</v>
      </c>
    </row>
    <row r="121" spans="8:8" x14ac:dyDescent="0.3">
      <c r="H121" s="4" t="s">
        <v>145</v>
      </c>
    </row>
    <row r="122" spans="8:8" x14ac:dyDescent="0.3">
      <c r="H122" s="4" t="s">
        <v>146</v>
      </c>
    </row>
    <row r="123" spans="8:8" x14ac:dyDescent="0.3">
      <c r="H123" s="4" t="s">
        <v>147</v>
      </c>
    </row>
    <row r="124" spans="8:8" x14ac:dyDescent="0.3">
      <c r="H124" s="4" t="s">
        <v>148</v>
      </c>
    </row>
    <row r="125" spans="8:8" x14ac:dyDescent="0.3">
      <c r="H125" s="4" t="s">
        <v>149</v>
      </c>
    </row>
    <row r="126" spans="8:8" x14ac:dyDescent="0.3">
      <c r="H126" s="4" t="s">
        <v>150</v>
      </c>
    </row>
    <row r="127" spans="8:8" x14ac:dyDescent="0.3">
      <c r="H127" s="4" t="s">
        <v>151</v>
      </c>
    </row>
    <row r="128" spans="8:8" x14ac:dyDescent="0.3">
      <c r="H128" s="4" t="s">
        <v>152</v>
      </c>
    </row>
    <row r="129" spans="8:8" x14ac:dyDescent="0.3">
      <c r="H129" s="4" t="s">
        <v>153</v>
      </c>
    </row>
    <row r="130" spans="8:8" x14ac:dyDescent="0.3">
      <c r="H130" s="4" t="s">
        <v>154</v>
      </c>
    </row>
    <row r="131" spans="8:8" x14ac:dyDescent="0.3">
      <c r="H131" s="4" t="s">
        <v>155</v>
      </c>
    </row>
    <row r="132" spans="8:8" x14ac:dyDescent="0.3">
      <c r="H132" s="4" t="s">
        <v>156</v>
      </c>
    </row>
    <row r="133" spans="8:8" x14ac:dyDescent="0.3">
      <c r="H133" s="4" t="s">
        <v>157</v>
      </c>
    </row>
    <row r="134" spans="8:8" x14ac:dyDescent="0.3">
      <c r="H134" s="4" t="s">
        <v>158</v>
      </c>
    </row>
    <row r="135" spans="8:8" x14ac:dyDescent="0.3">
      <c r="H135" s="4" t="s">
        <v>159</v>
      </c>
    </row>
    <row r="136" spans="8:8" x14ac:dyDescent="0.3">
      <c r="H136" s="4" t="s">
        <v>160</v>
      </c>
    </row>
    <row r="137" spans="8:8" x14ac:dyDescent="0.3">
      <c r="H137" s="4" t="s">
        <v>161</v>
      </c>
    </row>
    <row r="138" spans="8:8" x14ac:dyDescent="0.3">
      <c r="H138" s="4" t="s">
        <v>162</v>
      </c>
    </row>
    <row r="139" spans="8:8" x14ac:dyDescent="0.3">
      <c r="H139" s="4" t="s">
        <v>163</v>
      </c>
    </row>
    <row r="140" spans="8:8" x14ac:dyDescent="0.3">
      <c r="H140" s="4" t="s">
        <v>164</v>
      </c>
    </row>
    <row r="141" spans="8:8" x14ac:dyDescent="0.3">
      <c r="H141" s="4" t="s">
        <v>165</v>
      </c>
    </row>
    <row r="142" spans="8:8" x14ac:dyDescent="0.3">
      <c r="H142" s="4" t="s">
        <v>166</v>
      </c>
    </row>
    <row r="143" spans="8:8" x14ac:dyDescent="0.3">
      <c r="H143" s="4" t="s">
        <v>167</v>
      </c>
    </row>
    <row r="144" spans="8:8" x14ac:dyDescent="0.3">
      <c r="H144" s="4" t="s">
        <v>168</v>
      </c>
    </row>
    <row r="145" spans="8:8" x14ac:dyDescent="0.3">
      <c r="H145" s="4" t="s">
        <v>169</v>
      </c>
    </row>
    <row r="146" spans="8:8" x14ac:dyDescent="0.3">
      <c r="H146" s="4" t="s">
        <v>170</v>
      </c>
    </row>
    <row r="147" spans="8:8" x14ac:dyDescent="0.3">
      <c r="H147" s="4" t="s">
        <v>171</v>
      </c>
    </row>
    <row r="148" spans="8:8" x14ac:dyDescent="0.3">
      <c r="H148" s="4" t="s">
        <v>172</v>
      </c>
    </row>
    <row r="149" spans="8:8" x14ac:dyDescent="0.3">
      <c r="H149" s="4" t="s">
        <v>173</v>
      </c>
    </row>
    <row r="150" spans="8:8" x14ac:dyDescent="0.3">
      <c r="H150" s="4" t="s">
        <v>174</v>
      </c>
    </row>
    <row r="151" spans="8:8" x14ac:dyDescent="0.3">
      <c r="H151" s="4" t="s">
        <v>175</v>
      </c>
    </row>
    <row r="152" spans="8:8" x14ac:dyDescent="0.3">
      <c r="H152" s="4" t="s">
        <v>176</v>
      </c>
    </row>
    <row r="153" spans="8:8" x14ac:dyDescent="0.3">
      <c r="H153" s="4" t="s">
        <v>177</v>
      </c>
    </row>
    <row r="154" spans="8:8" x14ac:dyDescent="0.3">
      <c r="H154" s="4" t="s">
        <v>178</v>
      </c>
    </row>
    <row r="155" spans="8:8" x14ac:dyDescent="0.3">
      <c r="H155" s="4" t="s">
        <v>179</v>
      </c>
    </row>
    <row r="156" spans="8:8" x14ac:dyDescent="0.3">
      <c r="H156" s="4" t="s">
        <v>180</v>
      </c>
    </row>
    <row r="157" spans="8:8" x14ac:dyDescent="0.3">
      <c r="H157" s="4" t="s">
        <v>181</v>
      </c>
    </row>
    <row r="158" spans="8:8" x14ac:dyDescent="0.3">
      <c r="H158" s="4" t="s">
        <v>182</v>
      </c>
    </row>
    <row r="159" spans="8:8" x14ac:dyDescent="0.3">
      <c r="H159" s="4" t="s">
        <v>183</v>
      </c>
    </row>
    <row r="160" spans="8:8" x14ac:dyDescent="0.3">
      <c r="H160" s="4" t="s">
        <v>184</v>
      </c>
    </row>
    <row r="161" spans="8:8" x14ac:dyDescent="0.3">
      <c r="H161" s="4" t="s">
        <v>185</v>
      </c>
    </row>
    <row r="162" spans="8:8" x14ac:dyDescent="0.3">
      <c r="H162" s="4" t="s">
        <v>186</v>
      </c>
    </row>
    <row r="163" spans="8:8" x14ac:dyDescent="0.3">
      <c r="H163" s="4" t="s">
        <v>187</v>
      </c>
    </row>
    <row r="164" spans="8:8" x14ac:dyDescent="0.3">
      <c r="H164" s="4" t="s">
        <v>188</v>
      </c>
    </row>
    <row r="165" spans="8:8" x14ac:dyDescent="0.3">
      <c r="H165" s="4" t="s">
        <v>189</v>
      </c>
    </row>
    <row r="166" spans="8:8" x14ac:dyDescent="0.3">
      <c r="H166" s="4" t="s">
        <v>190</v>
      </c>
    </row>
    <row r="167" spans="8:8" x14ac:dyDescent="0.3">
      <c r="H167" s="4" t="s">
        <v>191</v>
      </c>
    </row>
    <row r="168" spans="8:8" x14ac:dyDescent="0.3">
      <c r="H168" s="4" t="s">
        <v>192</v>
      </c>
    </row>
    <row r="169" spans="8:8" x14ac:dyDescent="0.3">
      <c r="H169" s="4" t="s">
        <v>193</v>
      </c>
    </row>
    <row r="170" spans="8:8" x14ac:dyDescent="0.3">
      <c r="H170" s="4" t="s">
        <v>194</v>
      </c>
    </row>
    <row r="171" spans="8:8" x14ac:dyDescent="0.3">
      <c r="H171" s="4" t="s">
        <v>195</v>
      </c>
    </row>
    <row r="172" spans="8:8" x14ac:dyDescent="0.3">
      <c r="H172" s="4" t="s">
        <v>196</v>
      </c>
    </row>
    <row r="173" spans="8:8" x14ac:dyDescent="0.3">
      <c r="H173" s="4" t="s">
        <v>197</v>
      </c>
    </row>
    <row r="174" spans="8:8" x14ac:dyDescent="0.3">
      <c r="H174" s="4" t="s">
        <v>198</v>
      </c>
    </row>
    <row r="175" spans="8:8" x14ac:dyDescent="0.3">
      <c r="H175" s="4" t="s">
        <v>199</v>
      </c>
    </row>
    <row r="176" spans="8:8" x14ac:dyDescent="0.3">
      <c r="H176" s="4" t="s">
        <v>200</v>
      </c>
    </row>
    <row r="177" spans="8:8" x14ac:dyDescent="0.3">
      <c r="H177" s="4" t="s">
        <v>201</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xr:uid="{00000000-0002-0000-0000-000000000000}">
      <formula1>$H$15:$H$177</formula1>
    </dataValidation>
    <dataValidation type="list" allowBlank="1" showInputMessage="1" showErrorMessage="1" sqref="IV65525" xr:uid="{00000000-0002-0000-0000-000001000000}">
      <formula1>$I$15:$I$17</formula1>
    </dataValidation>
    <dataValidation type="list" allowBlank="1" showInputMessage="1" showErrorMessage="1" sqref="D65533" xr:uid="{00000000-0002-0000-0000-000002000000}">
      <formula1>$O$15:$O$26</formula1>
    </dataValidation>
    <dataValidation type="list" allowBlank="1" showInputMessage="1" showErrorMessage="1" sqref="IV65532" xr:uid="{00000000-0002-0000-0000-000003000000}">
      <formula1>$K$15:$K$19</formula1>
    </dataValidation>
    <dataValidation type="list" allowBlank="1" showInputMessage="1" showErrorMessage="1" sqref="D65534" xr:uid="{00000000-0002-0000-0000-000004000000}">
      <formula1>$P$15:$P$26</formula1>
    </dataValidation>
  </dataValidations>
  <hyperlinks>
    <hyperlink ref="D46" r:id="rId1" xr:uid="{00000000-0004-0000-0000-000000000000}"/>
    <hyperlink ref="D38" r:id="rId2" xr:uid="{00000000-0004-0000-0000-000001000000}"/>
    <hyperlink ref="D33" r:id="rId3" xr:uid="{00000000-0004-0000-0000-000002000000}"/>
    <hyperlink ref="D50"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topLeftCell="A16" zoomScaleNormal="100" workbookViewId="0">
      <selection activeCell="E10" sqref="E10:F10"/>
    </sheetView>
  </sheetViews>
  <sheetFormatPr defaultColWidth="9" defaultRowHeight="14" x14ac:dyDescent="0.3"/>
  <cols>
    <col min="1" max="1" width="9" style="17"/>
    <col min="2" max="2" width="8.984375E-2" style="16" customWidth="1"/>
    <col min="3" max="4" width="9" style="16"/>
    <col min="5" max="5" width="34.90625" style="17" customWidth="1"/>
    <col min="6" max="6" width="37.453125" style="17" customWidth="1"/>
    <col min="7" max="7" width="18.90625" style="17" bestFit="1" customWidth="1"/>
    <col min="8" max="9" width="9" style="17"/>
    <col min="10" max="10" width="35" style="17" customWidth="1"/>
    <col min="11" max="11" width="11.90625" style="17" bestFit="1" customWidth="1"/>
    <col min="12" max="16384" width="9" style="17"/>
  </cols>
  <sheetData>
    <row r="1" spans="2:15" ht="14.5" thickBot="1" x14ac:dyDescent="0.35"/>
    <row r="2" spans="2:15" ht="14.5" thickBot="1" x14ac:dyDescent="0.35">
      <c r="B2" s="43"/>
      <c r="C2" s="44"/>
      <c r="D2" s="44"/>
      <c r="E2" s="45"/>
      <c r="F2" s="45"/>
      <c r="G2" s="45"/>
      <c r="H2" s="46"/>
    </row>
    <row r="3" spans="2:15" ht="20.5" thickBot="1" x14ac:dyDescent="0.45">
      <c r="B3" s="47"/>
      <c r="C3" s="488" t="s">
        <v>865</v>
      </c>
      <c r="D3" s="489"/>
      <c r="E3" s="489"/>
      <c r="F3" s="489"/>
      <c r="G3" s="490"/>
      <c r="H3" s="48"/>
    </row>
    <row r="4" spans="2:15" x14ac:dyDescent="0.3">
      <c r="B4" s="491"/>
      <c r="C4" s="492"/>
      <c r="D4" s="492"/>
      <c r="E4" s="492"/>
      <c r="F4" s="492"/>
      <c r="G4" s="50"/>
      <c r="H4" s="48"/>
    </row>
    <row r="5" spans="2:15" x14ac:dyDescent="0.3">
      <c r="B5" s="49"/>
      <c r="C5" s="493"/>
      <c r="D5" s="493"/>
      <c r="E5" s="493"/>
      <c r="F5" s="493"/>
      <c r="G5" s="50"/>
      <c r="H5" s="48"/>
    </row>
    <row r="6" spans="2:15" x14ac:dyDescent="0.3">
      <c r="B6" s="49"/>
      <c r="C6" s="33"/>
      <c r="D6" s="35"/>
      <c r="E6" s="34"/>
      <c r="F6" s="50"/>
      <c r="G6" s="50"/>
      <c r="H6" s="48"/>
    </row>
    <row r="7" spans="2:15" ht="15" customHeight="1" x14ac:dyDescent="0.3">
      <c r="B7" s="49"/>
      <c r="C7" s="487" t="s">
        <v>235</v>
      </c>
      <c r="D7" s="487"/>
      <c r="E7" s="487"/>
      <c r="F7" s="50"/>
      <c r="G7" s="50"/>
      <c r="H7" s="48"/>
    </row>
    <row r="8" spans="2:15" ht="14.5" thickBot="1" x14ac:dyDescent="0.35">
      <c r="B8" s="49"/>
      <c r="C8" s="494" t="s">
        <v>249</v>
      </c>
      <c r="D8" s="494"/>
      <c r="E8" s="494"/>
      <c r="F8" s="494"/>
      <c r="G8" s="50"/>
      <c r="H8" s="48"/>
    </row>
    <row r="9" spans="2:15" ht="70.5" customHeight="1" thickBot="1" x14ac:dyDescent="0.35">
      <c r="B9" s="49"/>
      <c r="C9" s="487" t="s">
        <v>905</v>
      </c>
      <c r="D9" s="487"/>
      <c r="E9" s="495" t="s">
        <v>945</v>
      </c>
      <c r="F9" s="496"/>
      <c r="G9" s="50"/>
      <c r="H9" s="48"/>
      <c r="I9" s="449"/>
    </row>
    <row r="10" spans="2:15" ht="70.5" customHeight="1" thickBot="1" x14ac:dyDescent="0.35">
      <c r="B10" s="49"/>
      <c r="C10" s="487" t="s">
        <v>236</v>
      </c>
      <c r="D10" s="487"/>
      <c r="E10" s="497"/>
      <c r="F10" s="498"/>
      <c r="G10" s="50"/>
      <c r="H10" s="48"/>
    </row>
    <row r="11" spans="2:15" ht="27" customHeight="1" thickBot="1" x14ac:dyDescent="0.35">
      <c r="B11" s="49"/>
      <c r="C11" s="35"/>
      <c r="D11" s="35"/>
      <c r="E11" s="50"/>
      <c r="F11" s="50"/>
      <c r="G11" s="50"/>
      <c r="H11" s="48"/>
    </row>
    <row r="12" spans="2:15" ht="30.75" customHeight="1" thickBot="1" x14ac:dyDescent="0.35">
      <c r="B12" s="49"/>
      <c r="C12" s="487" t="s">
        <v>312</v>
      </c>
      <c r="D12" s="487"/>
      <c r="E12" s="495">
        <v>2601</v>
      </c>
      <c r="F12" s="496"/>
      <c r="G12" s="50"/>
      <c r="H12" s="48"/>
      <c r="I12" s="449"/>
    </row>
    <row r="13" spans="2:15" x14ac:dyDescent="0.3">
      <c r="B13" s="49"/>
      <c r="C13" s="499" t="s">
        <v>311</v>
      </c>
      <c r="D13" s="499"/>
      <c r="E13" s="499"/>
      <c r="F13" s="499"/>
      <c r="G13" s="50"/>
      <c r="H13" s="48"/>
    </row>
    <row r="14" spans="2:15" ht="14.25" customHeight="1" x14ac:dyDescent="0.3">
      <c r="B14" s="49"/>
      <c r="C14" s="208"/>
      <c r="D14" s="208"/>
      <c r="E14" s="208"/>
      <c r="F14" s="208"/>
      <c r="G14" s="50"/>
      <c r="H14" s="48"/>
    </row>
    <row r="15" spans="2:15" ht="43.5" customHeight="1" thickBot="1" x14ac:dyDescent="0.35">
      <c r="B15" s="49"/>
      <c r="C15" s="487" t="s">
        <v>216</v>
      </c>
      <c r="D15" s="487"/>
      <c r="E15" s="50"/>
      <c r="F15" s="50"/>
      <c r="G15" s="50"/>
      <c r="H15" s="48"/>
      <c r="J15" s="18"/>
      <c r="K15" s="18"/>
      <c r="L15" s="18"/>
      <c r="M15" s="18"/>
      <c r="N15" s="18"/>
      <c r="O15" s="18"/>
    </row>
    <row r="16" spans="2:15" ht="74.25" customHeight="1" thickBot="1" x14ac:dyDescent="0.35">
      <c r="B16" s="49"/>
      <c r="C16" s="487" t="s">
        <v>292</v>
      </c>
      <c r="D16" s="487"/>
      <c r="E16" s="107" t="s">
        <v>217</v>
      </c>
      <c r="F16" s="108" t="s">
        <v>218</v>
      </c>
      <c r="G16" s="50"/>
      <c r="H16" s="48"/>
      <c r="J16" s="18"/>
      <c r="K16" s="287"/>
      <c r="L16" s="287"/>
      <c r="M16" s="287"/>
      <c r="N16" s="287"/>
      <c r="O16" s="18"/>
    </row>
    <row r="17" spans="2:15" ht="38.25" customHeight="1" thickBot="1" x14ac:dyDescent="0.35">
      <c r="B17" s="49"/>
      <c r="C17" s="285"/>
      <c r="D17" s="285"/>
      <c r="E17" s="284" t="s">
        <v>853</v>
      </c>
      <c r="F17" s="445">
        <v>26602.71</v>
      </c>
      <c r="G17" s="50"/>
      <c r="H17" s="48"/>
      <c r="I17" s="250"/>
      <c r="J17" s="18"/>
      <c r="K17" s="287"/>
      <c r="L17" s="287"/>
      <c r="M17" s="287"/>
      <c r="N17" s="287"/>
      <c r="O17" s="18"/>
    </row>
    <row r="18" spans="2:15" ht="38.25" customHeight="1" thickBot="1" x14ac:dyDescent="0.35">
      <c r="B18" s="49"/>
      <c r="C18" s="285"/>
      <c r="D18" s="285"/>
      <c r="E18" s="284" t="s">
        <v>852</v>
      </c>
      <c r="F18" s="446">
        <v>16867.21</v>
      </c>
      <c r="G18" s="50"/>
      <c r="H18" s="48"/>
      <c r="I18" s="250"/>
      <c r="J18" s="18"/>
      <c r="K18" s="287"/>
      <c r="L18" s="287"/>
      <c r="M18" s="287"/>
      <c r="N18" s="287"/>
      <c r="O18" s="18"/>
    </row>
    <row r="19" spans="2:15" ht="38.25" customHeight="1" thickBot="1" x14ac:dyDescent="0.35">
      <c r="B19" s="49"/>
      <c r="C19" s="285"/>
      <c r="D19" s="285"/>
      <c r="E19" s="284" t="s">
        <v>854</v>
      </c>
      <c r="F19" s="446">
        <v>314767.44</v>
      </c>
      <c r="G19" s="50"/>
      <c r="H19" s="48"/>
      <c r="I19" s="250"/>
      <c r="J19" s="18"/>
      <c r="K19" s="287"/>
      <c r="L19" s="287"/>
      <c r="M19" s="287"/>
      <c r="N19" s="287"/>
      <c r="O19" s="18"/>
    </row>
    <row r="20" spans="2:15" ht="38.25" customHeight="1" thickBot="1" x14ac:dyDescent="0.35">
      <c r="B20" s="49"/>
      <c r="C20" s="285"/>
      <c r="D20" s="285"/>
      <c r="E20" s="284" t="s">
        <v>855</v>
      </c>
      <c r="F20" s="446">
        <v>190187.84</v>
      </c>
      <c r="G20" s="50"/>
      <c r="H20" s="48"/>
      <c r="I20" s="250"/>
      <c r="J20" s="18"/>
      <c r="K20" s="287"/>
      <c r="L20" s="287"/>
      <c r="M20" s="287"/>
      <c r="N20" s="287"/>
      <c r="O20" s="18"/>
    </row>
    <row r="21" spans="2:15" ht="38.25" customHeight="1" thickBot="1" x14ac:dyDescent="0.35">
      <c r="B21" s="49"/>
      <c r="C21" s="285"/>
      <c r="D21" s="285"/>
      <c r="E21" s="284" t="s">
        <v>856</v>
      </c>
      <c r="F21" s="446">
        <v>46916.22</v>
      </c>
      <c r="G21" s="50"/>
      <c r="H21" s="48"/>
      <c r="I21" s="250"/>
      <c r="J21" s="18"/>
      <c r="K21" s="287"/>
      <c r="L21" s="287"/>
      <c r="M21" s="287"/>
      <c r="N21" s="287"/>
      <c r="O21" s="18"/>
    </row>
    <row r="22" spans="2:15" ht="38.25" customHeight="1" thickBot="1" x14ac:dyDescent="0.35">
      <c r="B22" s="49"/>
      <c r="C22" s="285"/>
      <c r="D22" s="285"/>
      <c r="E22" s="284" t="s">
        <v>857</v>
      </c>
      <c r="F22" s="446">
        <v>30783.45</v>
      </c>
      <c r="G22" s="50"/>
      <c r="H22" s="48"/>
      <c r="I22" s="250"/>
      <c r="J22" s="18"/>
      <c r="K22" s="287"/>
      <c r="L22" s="287"/>
      <c r="M22" s="287"/>
      <c r="N22" s="287"/>
      <c r="O22" s="18"/>
    </row>
    <row r="23" spans="2:15" ht="38.25" customHeight="1" thickBot="1" x14ac:dyDescent="0.35">
      <c r="B23" s="49"/>
      <c r="C23" s="285"/>
      <c r="D23" s="285"/>
      <c r="E23" s="284" t="s">
        <v>858</v>
      </c>
      <c r="F23" s="446">
        <v>25195.66</v>
      </c>
      <c r="G23" s="50"/>
      <c r="H23" s="48"/>
      <c r="I23" s="250"/>
      <c r="J23" s="18"/>
      <c r="K23" s="287"/>
      <c r="L23" s="287"/>
      <c r="M23" s="287"/>
      <c r="N23" s="287"/>
      <c r="O23" s="18"/>
    </row>
    <row r="24" spans="2:15" ht="38.25" customHeight="1" thickBot="1" x14ac:dyDescent="0.35">
      <c r="B24" s="49"/>
      <c r="C24" s="285"/>
      <c r="D24" s="285"/>
      <c r="E24" s="284" t="s">
        <v>859</v>
      </c>
      <c r="F24" s="446">
        <v>23055.51</v>
      </c>
      <c r="G24" s="50"/>
      <c r="H24" s="48"/>
      <c r="I24" s="250"/>
      <c r="J24" s="253"/>
      <c r="K24" s="287"/>
      <c r="L24" s="287"/>
      <c r="M24" s="287"/>
      <c r="N24" s="287"/>
      <c r="O24" s="18"/>
    </row>
    <row r="25" spans="2:15" ht="38.25" customHeight="1" thickBot="1" x14ac:dyDescent="0.35">
      <c r="B25" s="49"/>
      <c r="C25" s="285"/>
      <c r="D25" s="285"/>
      <c r="E25" s="284" t="s">
        <v>860</v>
      </c>
      <c r="F25" s="446">
        <v>33620.74</v>
      </c>
      <c r="G25" s="50"/>
      <c r="H25" s="48"/>
      <c r="I25" s="250"/>
      <c r="J25" s="18"/>
      <c r="K25" s="287"/>
      <c r="L25" s="287"/>
      <c r="M25" s="287"/>
      <c r="N25" s="287"/>
      <c r="O25" s="18"/>
    </row>
    <row r="26" spans="2:15" ht="38.25" customHeight="1" thickBot="1" x14ac:dyDescent="0.4">
      <c r="B26" s="49"/>
      <c r="C26" s="285"/>
      <c r="D26" s="285"/>
      <c r="E26" s="252" t="s">
        <v>843</v>
      </c>
      <c r="F26" s="444">
        <v>93511.44</v>
      </c>
      <c r="G26" s="50"/>
      <c r="H26" s="48"/>
      <c r="I26" s="250"/>
      <c r="J26" s="18"/>
      <c r="K26" s="254"/>
      <c r="L26" s="287"/>
      <c r="M26" s="287"/>
      <c r="N26" s="287"/>
      <c r="O26" s="18"/>
    </row>
    <row r="27" spans="2:15" ht="14.5" thickBot="1" x14ac:dyDescent="0.35">
      <c r="B27" s="49"/>
      <c r="C27" s="35"/>
      <c r="D27" s="35"/>
      <c r="E27" s="106" t="s">
        <v>280</v>
      </c>
      <c r="F27" s="217">
        <f>SUM(F17:F26)</f>
        <v>801508.22</v>
      </c>
      <c r="G27" s="278"/>
      <c r="H27" s="48"/>
      <c r="J27" s="18"/>
      <c r="K27" s="19"/>
      <c r="L27" s="19"/>
      <c r="M27" s="19"/>
      <c r="N27" s="19"/>
      <c r="O27" s="18"/>
    </row>
    <row r="28" spans="2:15" x14ac:dyDescent="0.3">
      <c r="B28" s="49"/>
      <c r="C28" s="35"/>
      <c r="D28" s="35"/>
      <c r="E28" s="50"/>
      <c r="F28" s="50"/>
      <c r="G28" s="50"/>
      <c r="H28" s="48"/>
      <c r="J28" s="18"/>
      <c r="K28" s="18"/>
      <c r="L28" s="18"/>
      <c r="M28" s="18"/>
      <c r="N28" s="18"/>
      <c r="O28" s="18"/>
    </row>
    <row r="29" spans="2:15" ht="47.25" customHeight="1" thickBot="1" x14ac:dyDescent="0.35">
      <c r="B29" s="49"/>
      <c r="C29" s="487" t="s">
        <v>290</v>
      </c>
      <c r="D29" s="487"/>
      <c r="E29" s="50"/>
      <c r="F29" s="50"/>
      <c r="G29" s="50"/>
      <c r="H29" s="48"/>
      <c r="J29" s="253"/>
      <c r="K29" s="18"/>
      <c r="L29" s="18"/>
      <c r="M29" s="18"/>
      <c r="N29" s="18"/>
      <c r="O29" s="18"/>
    </row>
    <row r="30" spans="2:15" ht="28.5" thickBot="1" x14ac:dyDescent="0.35">
      <c r="B30" s="49"/>
      <c r="C30" s="487" t="s">
        <v>293</v>
      </c>
      <c r="D30" s="487"/>
      <c r="E30" s="207" t="s">
        <v>217</v>
      </c>
      <c r="F30" s="109" t="s">
        <v>219</v>
      </c>
      <c r="G30" s="76" t="s">
        <v>250</v>
      </c>
      <c r="H30" s="48"/>
      <c r="J30" s="450"/>
    </row>
    <row r="31" spans="2:15" ht="14.5" thickBot="1" x14ac:dyDescent="0.35">
      <c r="B31" s="49"/>
      <c r="C31" s="35"/>
      <c r="D31" s="35"/>
      <c r="E31" s="301" t="s">
        <v>707</v>
      </c>
      <c r="F31" s="302">
        <v>0</v>
      </c>
      <c r="G31" s="303" t="s">
        <v>931</v>
      </c>
      <c r="H31" s="48"/>
    </row>
    <row r="32" spans="2:15" ht="14.5" thickBot="1" x14ac:dyDescent="0.35">
      <c r="B32" s="49"/>
      <c r="C32" s="35"/>
      <c r="D32" s="35"/>
      <c r="E32" s="304" t="s">
        <v>708</v>
      </c>
      <c r="F32" s="302">
        <v>0</v>
      </c>
      <c r="G32" s="303" t="s">
        <v>931</v>
      </c>
      <c r="H32" s="48"/>
    </row>
    <row r="33" spans="2:10" ht="14.5" thickBot="1" x14ac:dyDescent="0.35">
      <c r="B33" s="49"/>
      <c r="C33" s="35"/>
      <c r="D33" s="35"/>
      <c r="E33" s="304" t="s">
        <v>709</v>
      </c>
      <c r="F33" s="302">
        <v>0</v>
      </c>
      <c r="G33" s="303" t="s">
        <v>931</v>
      </c>
      <c r="H33" s="48"/>
    </row>
    <row r="34" spans="2:10" ht="14.5" thickBot="1" x14ac:dyDescent="0.35">
      <c r="B34" s="49"/>
      <c r="C34" s="35"/>
      <c r="D34" s="35"/>
      <c r="E34" s="304" t="s">
        <v>710</v>
      </c>
      <c r="F34" s="302">
        <v>444419</v>
      </c>
      <c r="G34" s="303" t="s">
        <v>931</v>
      </c>
      <c r="H34" s="48"/>
    </row>
    <row r="35" spans="2:10" ht="14.5" thickBot="1" x14ac:dyDescent="0.35">
      <c r="B35" s="49"/>
      <c r="C35" s="35"/>
      <c r="D35" s="35"/>
      <c r="E35" s="304" t="s">
        <v>711</v>
      </c>
      <c r="F35" s="302">
        <v>63488</v>
      </c>
      <c r="G35" s="303" t="s">
        <v>931</v>
      </c>
      <c r="H35" s="48"/>
    </row>
    <row r="36" spans="2:10" ht="14.5" thickBot="1" x14ac:dyDescent="0.35">
      <c r="B36" s="49"/>
      <c r="C36" s="35"/>
      <c r="D36" s="35"/>
      <c r="E36" s="304" t="s">
        <v>712</v>
      </c>
      <c r="F36" s="302">
        <v>75032</v>
      </c>
      <c r="G36" s="303" t="s">
        <v>931</v>
      </c>
      <c r="H36" s="48"/>
    </row>
    <row r="37" spans="2:10" ht="14.5" thickBot="1" x14ac:dyDescent="0.35">
      <c r="B37" s="49"/>
      <c r="C37" s="35"/>
      <c r="D37" s="35"/>
      <c r="E37" s="304" t="s">
        <v>713</v>
      </c>
      <c r="F37" s="302">
        <v>6926</v>
      </c>
      <c r="G37" s="303" t="s">
        <v>931</v>
      </c>
      <c r="H37" s="48"/>
    </row>
    <row r="38" spans="2:10" ht="14.5" thickBot="1" x14ac:dyDescent="0.35">
      <c r="B38" s="49"/>
      <c r="C38" s="35"/>
      <c r="D38" s="35"/>
      <c r="E38" s="304" t="s">
        <v>705</v>
      </c>
      <c r="F38" s="302">
        <v>80842</v>
      </c>
      <c r="G38" s="303" t="s">
        <v>931</v>
      </c>
      <c r="H38" s="48"/>
    </row>
    <row r="39" spans="2:10" ht="14.5" thickBot="1" x14ac:dyDescent="0.35">
      <c r="B39" s="49"/>
      <c r="C39" s="35"/>
      <c r="D39" s="35"/>
      <c r="E39" s="304" t="s">
        <v>714</v>
      </c>
      <c r="F39" s="302">
        <v>0</v>
      </c>
      <c r="G39" s="303" t="s">
        <v>931</v>
      </c>
      <c r="H39" s="48"/>
    </row>
    <row r="40" spans="2:10" ht="14.5" thickBot="1" x14ac:dyDescent="0.35">
      <c r="B40" s="49"/>
      <c r="C40" s="35"/>
      <c r="D40" s="35"/>
      <c r="E40" s="304" t="s">
        <v>280</v>
      </c>
      <c r="F40" s="305">
        <v>670707</v>
      </c>
      <c r="G40" s="303" t="s">
        <v>931</v>
      </c>
      <c r="H40" s="48"/>
    </row>
    <row r="41" spans="2:10" ht="15.75" customHeight="1" thickBot="1" x14ac:dyDescent="0.35">
      <c r="B41" s="49"/>
      <c r="C41" s="35"/>
      <c r="D41" s="35"/>
      <c r="E41" s="306" t="s">
        <v>715</v>
      </c>
      <c r="F41" s="302">
        <v>50651.55</v>
      </c>
      <c r="G41" s="303" t="s">
        <v>931</v>
      </c>
      <c r="H41" s="48"/>
      <c r="I41" s="289"/>
      <c r="J41" s="20"/>
    </row>
    <row r="42" spans="2:10" ht="30" customHeight="1" x14ac:dyDescent="0.3">
      <c r="B42" s="49"/>
      <c r="C42" s="35"/>
      <c r="D42" s="35"/>
      <c r="E42" s="306" t="s">
        <v>716</v>
      </c>
      <c r="F42" s="302"/>
      <c r="G42" s="303" t="s">
        <v>931</v>
      </c>
      <c r="H42" s="48"/>
      <c r="I42" s="451"/>
      <c r="J42" s="300"/>
    </row>
    <row r="43" spans="2:10" x14ac:dyDescent="0.3">
      <c r="B43" s="49"/>
      <c r="C43" s="35"/>
      <c r="D43" s="35"/>
      <c r="E43" s="306" t="s">
        <v>280</v>
      </c>
      <c r="F43" s="307">
        <f>670706.77+F41</f>
        <v>721358.32000000007</v>
      </c>
      <c r="G43" s="306"/>
      <c r="H43" s="48"/>
    </row>
    <row r="44" spans="2:10" ht="37.5" customHeight="1" thickBot="1" x14ac:dyDescent="0.35">
      <c r="B44" s="49"/>
      <c r="C44" s="487" t="s">
        <v>294</v>
      </c>
      <c r="D44" s="487"/>
      <c r="E44" s="487"/>
      <c r="F44" s="487"/>
      <c r="G44" s="110"/>
      <c r="H44" s="48"/>
    </row>
    <row r="45" spans="2:10" ht="104.25" customHeight="1" thickBot="1" x14ac:dyDescent="0.35">
      <c r="B45" s="49"/>
      <c r="C45" s="487" t="s">
        <v>213</v>
      </c>
      <c r="D45" s="487"/>
      <c r="E45" s="500" t="s">
        <v>815</v>
      </c>
      <c r="F45" s="501"/>
      <c r="G45" s="50"/>
      <c r="H45" s="48"/>
    </row>
    <row r="46" spans="2:10" ht="14.5" thickBot="1" x14ac:dyDescent="0.35">
      <c r="B46" s="49"/>
      <c r="C46" s="506"/>
      <c r="D46" s="506"/>
      <c r="E46" s="506"/>
      <c r="F46" s="506"/>
      <c r="G46" s="50"/>
      <c r="H46" s="48"/>
    </row>
    <row r="47" spans="2:10" ht="126.75" customHeight="1" thickBot="1" x14ac:dyDescent="0.35">
      <c r="B47" s="49"/>
      <c r="C47" s="487" t="s">
        <v>214</v>
      </c>
      <c r="D47" s="487"/>
      <c r="E47" s="502" t="s">
        <v>815</v>
      </c>
      <c r="F47" s="503"/>
      <c r="G47" s="50"/>
      <c r="H47" s="48"/>
    </row>
    <row r="48" spans="2:10" ht="194.25" customHeight="1" thickBot="1" x14ac:dyDescent="0.35">
      <c r="B48" s="49"/>
      <c r="C48" s="487" t="s">
        <v>215</v>
      </c>
      <c r="D48" s="487"/>
      <c r="E48" s="504" t="s">
        <v>821</v>
      </c>
      <c r="F48" s="505"/>
      <c r="G48" s="50"/>
      <c r="H48" s="48"/>
    </row>
    <row r="49" spans="2:8" x14ac:dyDescent="0.3">
      <c r="B49" s="49"/>
      <c r="C49" s="35"/>
      <c r="D49" s="35"/>
      <c r="E49" s="50"/>
      <c r="F49" s="50"/>
      <c r="G49" s="50"/>
      <c r="H49" s="48"/>
    </row>
    <row r="50" spans="2:8" ht="14.5" thickBot="1" x14ac:dyDescent="0.35">
      <c r="B50" s="51"/>
      <c r="C50" s="507"/>
      <c r="D50" s="507"/>
      <c r="E50" s="52"/>
      <c r="F50" s="36"/>
      <c r="G50" s="36"/>
      <c r="H50" s="53"/>
    </row>
    <row r="51" spans="2:8" s="20" customFormat="1" x14ac:dyDescent="0.3">
      <c r="B51" s="288"/>
      <c r="C51" s="509"/>
      <c r="D51" s="509"/>
      <c r="E51" s="510"/>
      <c r="F51" s="510"/>
      <c r="G51" s="7"/>
    </row>
    <row r="52" spans="2:8" x14ac:dyDescent="0.3">
      <c r="B52" s="288"/>
      <c r="C52" s="286"/>
      <c r="D52" s="286"/>
      <c r="E52" s="19"/>
      <c r="F52" s="19"/>
      <c r="G52" s="7"/>
    </row>
    <row r="53" spans="2:8" x14ac:dyDescent="0.3">
      <c r="B53" s="288"/>
      <c r="C53" s="511"/>
      <c r="D53" s="511"/>
      <c r="E53" s="508"/>
      <c r="F53" s="508"/>
      <c r="G53" s="7"/>
    </row>
    <row r="54" spans="2:8" x14ac:dyDescent="0.3">
      <c r="B54" s="288"/>
      <c r="C54" s="511"/>
      <c r="D54" s="511"/>
      <c r="E54" s="512"/>
      <c r="F54" s="512"/>
      <c r="G54" s="7"/>
    </row>
    <row r="55" spans="2:8" x14ac:dyDescent="0.3">
      <c r="B55" s="288"/>
      <c r="C55" s="288"/>
      <c r="D55" s="288"/>
      <c r="E55" s="7"/>
      <c r="F55" s="7"/>
      <c r="G55" s="7"/>
    </row>
    <row r="56" spans="2:8" x14ac:dyDescent="0.3">
      <c r="B56" s="288"/>
      <c r="C56" s="509"/>
      <c r="D56" s="509"/>
      <c r="E56" s="7"/>
      <c r="F56" s="7"/>
      <c r="G56" s="7"/>
    </row>
    <row r="57" spans="2:8" x14ac:dyDescent="0.3">
      <c r="B57" s="288"/>
      <c r="C57" s="509"/>
      <c r="D57" s="509"/>
      <c r="E57" s="512"/>
      <c r="F57" s="512"/>
      <c r="G57" s="7"/>
    </row>
    <row r="58" spans="2:8" x14ac:dyDescent="0.3">
      <c r="B58" s="288"/>
      <c r="C58" s="511"/>
      <c r="D58" s="511"/>
      <c r="E58" s="512"/>
      <c r="F58" s="512"/>
      <c r="G58" s="7"/>
    </row>
    <row r="59" spans="2:8" x14ac:dyDescent="0.3">
      <c r="B59" s="288"/>
      <c r="C59" s="21"/>
      <c r="D59" s="288"/>
      <c r="E59" s="22"/>
      <c r="F59" s="7"/>
      <c r="G59" s="7"/>
    </row>
    <row r="60" spans="2:8" x14ac:dyDescent="0.3">
      <c r="B60" s="288"/>
      <c r="C60" s="21"/>
      <c r="D60" s="21"/>
      <c r="E60" s="22"/>
      <c r="F60" s="22"/>
      <c r="G60" s="6"/>
    </row>
    <row r="61" spans="2:8" x14ac:dyDescent="0.3">
      <c r="E61" s="23"/>
      <c r="F61" s="23"/>
    </row>
    <row r="62" spans="2:8" x14ac:dyDescent="0.3">
      <c r="E62" s="23"/>
      <c r="F62" s="23"/>
    </row>
  </sheetData>
  <mergeCells count="36">
    <mergeCell ref="C54:D54"/>
    <mergeCell ref="C56:D56"/>
    <mergeCell ref="C57:D57"/>
    <mergeCell ref="E57:F57"/>
    <mergeCell ref="C58:D58"/>
    <mergeCell ref="E58:F58"/>
    <mergeCell ref="E54:F54"/>
    <mergeCell ref="C48:D48"/>
    <mergeCell ref="E48:F48"/>
    <mergeCell ref="C46:F46"/>
    <mergeCell ref="C50:D50"/>
    <mergeCell ref="E53:F53"/>
    <mergeCell ref="C51:D51"/>
    <mergeCell ref="E51:F51"/>
    <mergeCell ref="C53:D53"/>
    <mergeCell ref="C44:F44"/>
    <mergeCell ref="C45:D45"/>
    <mergeCell ref="E45:F45"/>
    <mergeCell ref="C47:D47"/>
    <mergeCell ref="E47:F47"/>
    <mergeCell ref="C16:D16"/>
    <mergeCell ref="C29:D29"/>
    <mergeCell ref="C30:D30"/>
    <mergeCell ref="C3:G3"/>
    <mergeCell ref="B4:F4"/>
    <mergeCell ref="C5:F5"/>
    <mergeCell ref="C8:F8"/>
    <mergeCell ref="C9:D9"/>
    <mergeCell ref="E9:F9"/>
    <mergeCell ref="C7:E7"/>
    <mergeCell ref="C10:D10"/>
    <mergeCell ref="E10:F10"/>
    <mergeCell ref="C12:D12"/>
    <mergeCell ref="E12:F12"/>
    <mergeCell ref="C13:F13"/>
    <mergeCell ref="C15:D15"/>
  </mergeCells>
  <dataValidations disablePrompts="1" count="2">
    <dataValidation type="whole" allowBlank="1" showInputMessage="1" showErrorMessage="1" sqref="E53"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51"/>
  <sheetViews>
    <sheetView workbookViewId="0">
      <selection activeCell="C8" sqref="C8:G8"/>
    </sheetView>
  </sheetViews>
  <sheetFormatPr defaultColWidth="8.90625" defaultRowHeight="14.5" x14ac:dyDescent="0.35"/>
  <cols>
    <col min="1" max="1" width="3.90625" customWidth="1"/>
    <col min="2" max="2" width="12" customWidth="1"/>
    <col min="3" max="3" width="19" customWidth="1"/>
    <col min="4" max="4" width="18.08984375" style="218" customWidth="1"/>
    <col min="5" max="5" width="17.90625" style="218" customWidth="1"/>
    <col min="6" max="6" width="14" style="219" customWidth="1"/>
    <col min="7" max="7" width="26.90625" customWidth="1"/>
    <col min="8" max="8" width="18.08984375" style="220" customWidth="1"/>
    <col min="9" max="9" width="10.90625" customWidth="1"/>
    <col min="10" max="10" width="1.453125" customWidth="1"/>
  </cols>
  <sheetData>
    <row r="1" spans="2:11" ht="8.25" customHeight="1" thickBot="1" x14ac:dyDescent="0.4"/>
    <row r="2" spans="2:11" ht="15" thickBot="1" x14ac:dyDescent="0.4">
      <c r="B2" s="67"/>
      <c r="C2" s="68"/>
      <c r="D2" s="221"/>
      <c r="E2" s="221"/>
      <c r="F2" s="222"/>
      <c r="G2" s="68"/>
      <c r="H2" s="223"/>
      <c r="I2" s="68"/>
      <c r="J2" s="275"/>
    </row>
    <row r="3" spans="2:11" ht="20.5" thickBot="1" x14ac:dyDescent="0.45">
      <c r="B3" s="70"/>
      <c r="C3" s="531" t="s">
        <v>220</v>
      </c>
      <c r="D3" s="532"/>
      <c r="E3" s="532"/>
      <c r="F3" s="532"/>
      <c r="G3" s="532"/>
      <c r="H3" s="533"/>
      <c r="I3" s="274"/>
      <c r="J3" s="276"/>
    </row>
    <row r="4" spans="2:11" x14ac:dyDescent="0.35">
      <c r="B4" s="536"/>
      <c r="C4" s="537"/>
      <c r="D4" s="537"/>
      <c r="E4" s="537"/>
      <c r="F4" s="537"/>
      <c r="G4" s="537"/>
      <c r="H4" s="537"/>
      <c r="I4" s="537"/>
      <c r="J4" s="276"/>
    </row>
    <row r="5" spans="2:11" ht="15.5" x14ac:dyDescent="0.35">
      <c r="B5" s="39"/>
      <c r="C5" s="534" t="s">
        <v>295</v>
      </c>
      <c r="D5" s="534"/>
      <c r="E5" s="534"/>
      <c r="F5" s="534"/>
      <c r="G5" s="534"/>
      <c r="H5" s="534"/>
      <c r="I5" s="535"/>
      <c r="J5" s="276"/>
    </row>
    <row r="6" spans="2:11" x14ac:dyDescent="0.35">
      <c r="B6" s="39"/>
      <c r="C6" s="255" t="s">
        <v>310</v>
      </c>
      <c r="D6" s="255"/>
      <c r="E6" s="255"/>
      <c r="F6" s="255"/>
      <c r="G6" s="517">
        <v>521</v>
      </c>
      <c r="H6" s="518"/>
      <c r="I6" s="40"/>
      <c r="J6" s="276"/>
    </row>
    <row r="7" spans="2:11" x14ac:dyDescent="0.35">
      <c r="B7" s="39"/>
      <c r="C7" s="41"/>
      <c r="D7" s="206"/>
      <c r="E7" s="224"/>
      <c r="F7" s="225"/>
      <c r="G7" s="40"/>
      <c r="H7" s="226"/>
      <c r="I7" s="40"/>
      <c r="J7" s="276"/>
    </row>
    <row r="8" spans="2:11" ht="15" customHeight="1" x14ac:dyDescent="0.35">
      <c r="B8" s="39"/>
      <c r="C8" s="542" t="s">
        <v>228</v>
      </c>
      <c r="D8" s="542"/>
      <c r="E8" s="542"/>
      <c r="F8" s="542"/>
      <c r="G8" s="542"/>
      <c r="H8" s="227"/>
      <c r="I8" s="42"/>
      <c r="J8" s="276"/>
    </row>
    <row r="9" spans="2:11" ht="15.75" customHeight="1" thickBot="1" x14ac:dyDescent="0.4">
      <c r="B9" s="39"/>
      <c r="C9" s="544" t="s">
        <v>229</v>
      </c>
      <c r="D9" s="544"/>
      <c r="E9" s="544"/>
      <c r="F9" s="544"/>
      <c r="G9" s="544"/>
      <c r="H9" s="273"/>
      <c r="I9" s="42"/>
      <c r="J9" s="276"/>
    </row>
    <row r="10" spans="2:11" ht="42.5" thickBot="1" x14ac:dyDescent="0.4">
      <c r="B10" s="39"/>
      <c r="C10" s="228" t="s">
        <v>231</v>
      </c>
      <c r="D10" s="228" t="s">
        <v>230</v>
      </c>
      <c r="E10" s="228" t="s">
        <v>285</v>
      </c>
      <c r="F10" s="228" t="s">
        <v>717</v>
      </c>
      <c r="G10" s="228" t="s">
        <v>845</v>
      </c>
      <c r="H10" s="228" t="s">
        <v>288</v>
      </c>
      <c r="I10" s="71"/>
      <c r="J10" s="276"/>
      <c r="K10" s="248"/>
    </row>
    <row r="11" spans="2:11" ht="42.5" thickBot="1" x14ac:dyDescent="0.4">
      <c r="B11" s="39"/>
      <c r="C11" s="228" t="s">
        <v>846</v>
      </c>
      <c r="D11" s="228" t="s">
        <v>847</v>
      </c>
      <c r="E11" s="282">
        <f>1500000/18.5</f>
        <v>81081.08108108108</v>
      </c>
      <c r="F11" s="282" t="s">
        <v>848</v>
      </c>
      <c r="G11" s="282">
        <f>1100000/18.5</f>
        <v>59459.45945945946</v>
      </c>
      <c r="H11" s="282">
        <f>E11-G11</f>
        <v>21621.62162162162</v>
      </c>
      <c r="I11" s="71"/>
      <c r="J11" s="276"/>
      <c r="K11" s="248"/>
    </row>
    <row r="12" spans="2:11" ht="28.5" thickBot="1" x14ac:dyDescent="0.4">
      <c r="B12" s="39"/>
      <c r="C12" s="228" t="s">
        <v>846</v>
      </c>
      <c r="D12" s="228" t="s">
        <v>849</v>
      </c>
      <c r="E12" s="282">
        <f>2000000/18.5</f>
        <v>108108.10810810811</v>
      </c>
      <c r="F12" s="282" t="s">
        <v>848</v>
      </c>
      <c r="G12" s="282">
        <f>1150000/18.5</f>
        <v>62162.16216216216</v>
      </c>
      <c r="H12" s="282">
        <f>E12-G12</f>
        <v>45945.945945945947</v>
      </c>
      <c r="I12" s="71"/>
      <c r="J12" s="276"/>
      <c r="K12" s="248"/>
    </row>
    <row r="13" spans="2:11" x14ac:dyDescent="0.35">
      <c r="B13" s="39"/>
      <c r="C13" s="228" t="s">
        <v>846</v>
      </c>
      <c r="D13" s="228" t="s">
        <v>850</v>
      </c>
      <c r="E13" s="282">
        <f>5500000/18.5</f>
        <v>297297.29729729728</v>
      </c>
      <c r="F13" s="282">
        <v>42583</v>
      </c>
      <c r="G13" s="282">
        <f>2250000/18.5</f>
        <v>121621.62162162163</v>
      </c>
      <c r="H13" s="282">
        <f>E13-G13</f>
        <v>175675.67567567565</v>
      </c>
      <c r="I13" s="71"/>
      <c r="J13" s="276"/>
      <c r="K13" s="248"/>
    </row>
    <row r="14" spans="2:11" ht="15.75" customHeight="1" thickBot="1" x14ac:dyDescent="0.4">
      <c r="B14" s="229"/>
      <c r="C14" s="279"/>
      <c r="D14" s="538"/>
      <c r="E14" s="538"/>
      <c r="F14" s="538"/>
      <c r="G14" s="538"/>
      <c r="H14" s="538"/>
      <c r="I14" s="539"/>
      <c r="J14" s="277"/>
      <c r="K14" s="251"/>
    </row>
    <row r="15" spans="2:11" x14ac:dyDescent="0.35">
      <c r="B15" s="258"/>
      <c r="C15" s="258"/>
      <c r="D15" s="259"/>
      <c r="E15" s="259"/>
      <c r="F15" s="260"/>
      <c r="G15" s="258"/>
      <c r="H15" s="261"/>
      <c r="I15" s="258"/>
      <c r="J15" s="267"/>
    </row>
    <row r="16" spans="2:11" x14ac:dyDescent="0.35">
      <c r="B16" s="258"/>
      <c r="C16" s="542" t="s">
        <v>232</v>
      </c>
      <c r="D16" s="542"/>
      <c r="E16" s="41"/>
      <c r="F16" s="41"/>
      <c r="G16" s="41"/>
      <c r="H16" s="261"/>
      <c r="I16" s="258"/>
      <c r="J16" s="268"/>
    </row>
    <row r="17" spans="2:10" x14ac:dyDescent="0.35">
      <c r="B17" s="258"/>
      <c r="C17" s="543" t="s">
        <v>234</v>
      </c>
      <c r="D17" s="543"/>
      <c r="E17" s="543"/>
      <c r="F17" s="280"/>
      <c r="G17" s="280"/>
      <c r="H17" s="261"/>
      <c r="I17" s="258"/>
      <c r="J17" s="268"/>
    </row>
    <row r="18" spans="2:10" ht="15" thickBot="1" x14ac:dyDescent="0.4">
      <c r="B18" s="258"/>
      <c r="C18" s="258"/>
      <c r="D18" s="258"/>
      <c r="E18" s="258"/>
      <c r="F18" s="258"/>
      <c r="G18" s="258"/>
      <c r="H18" s="261"/>
      <c r="I18" s="258"/>
      <c r="J18" s="268"/>
    </row>
    <row r="19" spans="2:10" ht="14.25" customHeight="1" x14ac:dyDescent="0.35">
      <c r="B19" s="71"/>
      <c r="C19" s="540" t="s">
        <v>232</v>
      </c>
      <c r="D19" s="541"/>
      <c r="E19" s="269"/>
      <c r="F19" s="269"/>
      <c r="G19" s="270"/>
      <c r="H19" s="261"/>
      <c r="I19" s="258"/>
      <c r="J19" s="268"/>
    </row>
    <row r="20" spans="2:10" ht="14.25" customHeight="1" thickBot="1" x14ac:dyDescent="0.4">
      <c r="B20" s="71"/>
      <c r="C20" s="519" t="s">
        <v>234</v>
      </c>
      <c r="D20" s="520"/>
      <c r="E20" s="520"/>
      <c r="F20" s="271"/>
      <c r="G20" s="272"/>
      <c r="H20" s="261"/>
      <c r="I20" s="258"/>
      <c r="J20" s="268"/>
    </row>
    <row r="21" spans="2:10" ht="27.75" customHeight="1" thickBot="1" x14ac:dyDescent="0.4">
      <c r="B21" s="72"/>
      <c r="C21" s="262" t="s">
        <v>289</v>
      </c>
      <c r="D21" s="263" t="s">
        <v>233</v>
      </c>
      <c r="E21" s="264" t="s">
        <v>286</v>
      </c>
      <c r="F21" s="265" t="s">
        <v>287</v>
      </c>
      <c r="G21" s="266" t="s">
        <v>284</v>
      </c>
      <c r="H21" s="261"/>
      <c r="I21" s="258"/>
      <c r="J21" s="268"/>
    </row>
    <row r="22" spans="2:10" ht="14.25" customHeight="1" x14ac:dyDescent="0.35">
      <c r="B22" s="258"/>
      <c r="C22" s="521" t="s">
        <v>718</v>
      </c>
      <c r="D22" s="230" t="s">
        <v>719</v>
      </c>
      <c r="E22" s="243">
        <f>437000/8.8</f>
        <v>49659.090909090904</v>
      </c>
      <c r="F22" s="231">
        <f>437000/8.8</f>
        <v>49659.090909090904</v>
      </c>
      <c r="G22" s="513" t="s">
        <v>720</v>
      </c>
      <c r="H22" s="261"/>
      <c r="I22" s="258"/>
      <c r="J22" s="268"/>
    </row>
    <row r="23" spans="2:10" ht="14.25" customHeight="1" x14ac:dyDescent="0.35">
      <c r="B23" s="258"/>
      <c r="C23" s="522"/>
      <c r="D23" s="27" t="s">
        <v>721</v>
      </c>
      <c r="E23" s="244"/>
      <c r="F23" s="232"/>
      <c r="G23" s="524"/>
      <c r="H23" s="261"/>
      <c r="I23" s="258"/>
      <c r="J23" s="268"/>
    </row>
    <row r="24" spans="2:10" ht="14.25" customHeight="1" x14ac:dyDescent="0.35">
      <c r="B24" s="258"/>
      <c r="C24" s="522"/>
      <c r="D24" s="27" t="s">
        <v>722</v>
      </c>
      <c r="E24" s="233">
        <f>500000/8.8</f>
        <v>56818.181818181816</v>
      </c>
      <c r="F24" s="232"/>
      <c r="G24" s="524"/>
      <c r="H24" s="261"/>
      <c r="I24" s="258"/>
      <c r="J24" s="268"/>
    </row>
    <row r="25" spans="2:10" ht="14.25" customHeight="1" x14ac:dyDescent="0.35">
      <c r="B25" s="258"/>
      <c r="C25" s="522"/>
      <c r="D25" s="27" t="s">
        <v>723</v>
      </c>
      <c r="E25" s="233">
        <f>600000/8.8</f>
        <v>68181.818181818177</v>
      </c>
      <c r="F25" s="232"/>
      <c r="G25" s="524"/>
      <c r="H25" s="261"/>
      <c r="I25" s="258"/>
      <c r="J25" s="268"/>
    </row>
    <row r="26" spans="2:10" ht="15" customHeight="1" thickBot="1" x14ac:dyDescent="0.4">
      <c r="B26" s="258"/>
      <c r="C26" s="523"/>
      <c r="D26" s="28" t="s">
        <v>724</v>
      </c>
      <c r="E26" s="234">
        <f>620000/8.8</f>
        <v>70454.545454545456</v>
      </c>
      <c r="F26" s="235"/>
      <c r="G26" s="514"/>
      <c r="H26" s="261"/>
      <c r="I26" s="258"/>
      <c r="J26" s="268"/>
    </row>
    <row r="27" spans="2:10" ht="28" x14ac:dyDescent="0.35">
      <c r="B27" s="258"/>
      <c r="C27" s="526" t="s">
        <v>725</v>
      </c>
      <c r="D27" s="26" t="s">
        <v>826</v>
      </c>
      <c r="E27" s="236">
        <f>300000/8.8</f>
        <v>34090.909090909088</v>
      </c>
      <c r="F27" s="232"/>
      <c r="G27" s="513" t="s">
        <v>720</v>
      </c>
      <c r="H27" s="261"/>
      <c r="I27" s="258"/>
      <c r="J27" s="268"/>
    </row>
    <row r="28" spans="2:10" ht="28" x14ac:dyDescent="0.35">
      <c r="B28" s="258"/>
      <c r="C28" s="526"/>
      <c r="D28" s="26" t="s">
        <v>726</v>
      </c>
      <c r="E28" s="236">
        <f>223500/8.8</f>
        <v>25397.727272727272</v>
      </c>
      <c r="F28" s="232">
        <f>223500/8.8</f>
        <v>25397.727272727272</v>
      </c>
      <c r="G28" s="524"/>
      <c r="H28" s="261"/>
      <c r="I28" s="258"/>
      <c r="J28" s="268"/>
    </row>
    <row r="29" spans="2:10" ht="28.5" thickBot="1" x14ac:dyDescent="0.4">
      <c r="B29" s="258"/>
      <c r="C29" s="527"/>
      <c r="D29" s="28" t="s">
        <v>727</v>
      </c>
      <c r="E29" s="234">
        <f>350000/8.8</f>
        <v>39772.727272727272</v>
      </c>
      <c r="F29" s="235"/>
      <c r="G29" s="514"/>
      <c r="H29" s="261"/>
      <c r="I29" s="258"/>
      <c r="J29" s="268"/>
    </row>
    <row r="30" spans="2:10" ht="28" x14ac:dyDescent="0.35">
      <c r="B30" s="258"/>
      <c r="C30" s="526" t="s">
        <v>827</v>
      </c>
      <c r="D30" s="26" t="s">
        <v>828</v>
      </c>
      <c r="E30" s="236">
        <f>75000/8.8</f>
        <v>8522.7272727272721</v>
      </c>
      <c r="F30" s="232"/>
      <c r="G30" s="513" t="s">
        <v>720</v>
      </c>
      <c r="H30" s="261"/>
      <c r="I30" s="258"/>
      <c r="J30" s="268"/>
    </row>
    <row r="31" spans="2:10" ht="28" x14ac:dyDescent="0.35">
      <c r="B31" s="258"/>
      <c r="C31" s="526"/>
      <c r="D31" s="26" t="s">
        <v>726</v>
      </c>
      <c r="E31" s="236">
        <f>83550/8.8</f>
        <v>9494.3181818181802</v>
      </c>
      <c r="F31" s="232">
        <f>75000/8.8</f>
        <v>8522.7272727272721</v>
      </c>
      <c r="G31" s="524"/>
      <c r="H31" s="261"/>
      <c r="I31" s="258"/>
      <c r="J31" s="268"/>
    </row>
    <row r="32" spans="2:10" ht="28.5" thickBot="1" x14ac:dyDescent="0.4">
      <c r="B32" s="258"/>
      <c r="C32" s="527"/>
      <c r="D32" s="28" t="s">
        <v>829</v>
      </c>
      <c r="E32" s="234">
        <f>95000/8.8</f>
        <v>10795.454545454544</v>
      </c>
      <c r="F32" s="235"/>
      <c r="G32" s="514"/>
      <c r="H32" s="261"/>
      <c r="I32" s="258"/>
      <c r="J32" s="268"/>
    </row>
    <row r="33" spans="2:10" ht="28" x14ac:dyDescent="0.35">
      <c r="B33" s="258"/>
      <c r="C33" s="526" t="s">
        <v>827</v>
      </c>
      <c r="D33" s="26" t="s">
        <v>828</v>
      </c>
      <c r="E33" s="236">
        <f>138100/8.8</f>
        <v>15693.181818181816</v>
      </c>
      <c r="F33" s="232"/>
      <c r="G33" s="513" t="s">
        <v>720</v>
      </c>
      <c r="H33" s="261"/>
      <c r="I33" s="258"/>
      <c r="J33" s="268"/>
    </row>
    <row r="34" spans="2:10" ht="28" x14ac:dyDescent="0.35">
      <c r="B34" s="258"/>
      <c r="C34" s="526"/>
      <c r="D34" s="26" t="s">
        <v>726</v>
      </c>
      <c r="E34" s="236">
        <f>150000/8.8</f>
        <v>17045.454545454544</v>
      </c>
      <c r="F34" s="232">
        <f>138100/8.8</f>
        <v>15693.181818181816</v>
      </c>
      <c r="G34" s="524"/>
      <c r="H34" s="261"/>
      <c r="I34" s="258"/>
      <c r="J34" s="268"/>
    </row>
    <row r="35" spans="2:10" ht="28.5" thickBot="1" x14ac:dyDescent="0.4">
      <c r="B35" s="258"/>
      <c r="C35" s="527"/>
      <c r="D35" s="28" t="s">
        <v>829</v>
      </c>
      <c r="E35" s="234">
        <f>140000/8.8</f>
        <v>15909.090909090908</v>
      </c>
      <c r="F35" s="235"/>
      <c r="G35" s="514"/>
      <c r="H35" s="261"/>
      <c r="I35" s="258"/>
      <c r="J35" s="268"/>
    </row>
    <row r="36" spans="2:10" ht="28" x14ac:dyDescent="0.35">
      <c r="B36" s="258"/>
      <c r="C36" s="526" t="s">
        <v>725</v>
      </c>
      <c r="D36" s="26" t="s">
        <v>828</v>
      </c>
      <c r="E36" s="236">
        <f>151000/8.8</f>
        <v>17159.090909090908</v>
      </c>
      <c r="F36" s="232"/>
      <c r="G36" s="513" t="s">
        <v>720</v>
      </c>
      <c r="H36" s="261"/>
      <c r="I36" s="258"/>
      <c r="J36" s="268"/>
    </row>
    <row r="37" spans="2:10" ht="28" x14ac:dyDescent="0.35">
      <c r="B37" s="258"/>
      <c r="C37" s="526"/>
      <c r="D37" s="26" t="s">
        <v>830</v>
      </c>
      <c r="E37" s="236">
        <f>162000/8.8</f>
        <v>18409.090909090908</v>
      </c>
      <c r="F37" s="232">
        <f>141000/8.8</f>
        <v>16022.727272727272</v>
      </c>
      <c r="G37" s="524"/>
      <c r="H37" s="261"/>
      <c r="I37" s="258"/>
      <c r="J37" s="268"/>
    </row>
    <row r="38" spans="2:10" ht="28.5" thickBot="1" x14ac:dyDescent="0.4">
      <c r="B38" s="258"/>
      <c r="C38" s="527"/>
      <c r="D38" s="28" t="s">
        <v>831</v>
      </c>
      <c r="E38" s="234">
        <f>141000/8.8</f>
        <v>16022.727272727272</v>
      </c>
      <c r="F38" s="235"/>
      <c r="G38" s="514"/>
      <c r="H38" s="261"/>
      <c r="I38" s="258"/>
      <c r="J38" s="268"/>
    </row>
    <row r="39" spans="2:10" x14ac:dyDescent="0.35">
      <c r="B39" s="258"/>
      <c r="C39" s="528" t="s">
        <v>728</v>
      </c>
      <c r="D39" s="26" t="s">
        <v>729</v>
      </c>
      <c r="E39" s="236">
        <f>25650/8.8</f>
        <v>2914.772727272727</v>
      </c>
      <c r="F39" s="515">
        <f>25650/8.8</f>
        <v>2914.772727272727</v>
      </c>
      <c r="G39" s="513" t="s">
        <v>720</v>
      </c>
      <c r="H39" s="261"/>
      <c r="I39" s="258"/>
      <c r="J39" s="268"/>
    </row>
    <row r="40" spans="2:10" ht="28" x14ac:dyDescent="0.35">
      <c r="B40" s="258"/>
      <c r="C40" s="529"/>
      <c r="D40" s="27" t="s">
        <v>730</v>
      </c>
      <c r="E40" s="233">
        <f>27000/8.8</f>
        <v>3068.181818181818</v>
      </c>
      <c r="F40" s="525"/>
      <c r="G40" s="524"/>
      <c r="H40" s="261"/>
      <c r="I40" s="258"/>
      <c r="J40" s="268"/>
    </row>
    <row r="41" spans="2:10" ht="15" thickBot="1" x14ac:dyDescent="0.4">
      <c r="B41" s="258"/>
      <c r="C41" s="530"/>
      <c r="D41" s="28" t="s">
        <v>731</v>
      </c>
      <c r="E41" s="234">
        <f>26500/8.8</f>
        <v>3011.363636363636</v>
      </c>
      <c r="F41" s="516"/>
      <c r="G41" s="514"/>
      <c r="H41" s="261"/>
      <c r="I41" s="258"/>
      <c r="J41" s="268"/>
    </row>
    <row r="42" spans="2:10" x14ac:dyDescent="0.35">
      <c r="B42" s="258"/>
      <c r="C42" s="513" t="s">
        <v>839</v>
      </c>
      <c r="D42" s="26" t="s">
        <v>832</v>
      </c>
      <c r="E42" s="236">
        <v>88950</v>
      </c>
      <c r="F42" s="515">
        <f>721000/8.8</f>
        <v>81931.818181818177</v>
      </c>
      <c r="G42" s="513" t="s">
        <v>720</v>
      </c>
      <c r="H42" s="261"/>
      <c r="I42" s="258"/>
      <c r="J42" s="268"/>
    </row>
    <row r="43" spans="2:10" x14ac:dyDescent="0.35">
      <c r="B43" s="258"/>
      <c r="C43" s="524"/>
      <c r="D43" s="27" t="s">
        <v>833</v>
      </c>
      <c r="E43" s="236">
        <v>81932</v>
      </c>
      <c r="F43" s="525"/>
      <c r="G43" s="524"/>
      <c r="H43" s="261"/>
      <c r="I43" s="258"/>
      <c r="J43" s="268"/>
    </row>
    <row r="44" spans="2:10" ht="15" thickBot="1" x14ac:dyDescent="0.4">
      <c r="B44" s="258"/>
      <c r="C44" s="514"/>
      <c r="D44" s="28"/>
      <c r="E44" s="234"/>
      <c r="F44" s="516"/>
      <c r="G44" s="514"/>
      <c r="H44" s="261"/>
      <c r="I44" s="258"/>
      <c r="J44" s="268"/>
    </row>
    <row r="45" spans="2:10" x14ac:dyDescent="0.35">
      <c r="B45" s="258"/>
      <c r="C45" s="513" t="s">
        <v>838</v>
      </c>
      <c r="D45" s="26" t="s">
        <v>834</v>
      </c>
      <c r="E45" s="236">
        <f>175000/8.8</f>
        <v>19886.363636363636</v>
      </c>
      <c r="F45" s="515">
        <f>175000/8.8</f>
        <v>19886.363636363636</v>
      </c>
      <c r="G45" s="513" t="s">
        <v>720</v>
      </c>
      <c r="H45" s="261"/>
      <c r="I45" s="258"/>
      <c r="J45" s="268"/>
    </row>
    <row r="46" spans="2:10" x14ac:dyDescent="0.35">
      <c r="B46" s="258"/>
      <c r="C46" s="524"/>
      <c r="D46" s="27" t="s">
        <v>835</v>
      </c>
      <c r="E46" s="233">
        <f>180000/8.8</f>
        <v>20454.545454545452</v>
      </c>
      <c r="F46" s="525"/>
      <c r="G46" s="524"/>
      <c r="H46" s="261"/>
      <c r="I46" s="258"/>
      <c r="J46" s="268"/>
    </row>
    <row r="47" spans="2:10" ht="15" thickBot="1" x14ac:dyDescent="0.4">
      <c r="B47" s="258"/>
      <c r="C47" s="514"/>
      <c r="D47" s="28"/>
      <c r="E47" s="234"/>
      <c r="F47" s="516"/>
      <c r="G47" s="514"/>
      <c r="H47" s="261"/>
      <c r="I47" s="258"/>
      <c r="J47" s="268"/>
    </row>
    <row r="48" spans="2:10" x14ac:dyDescent="0.35">
      <c r="B48" s="258"/>
      <c r="C48" s="513" t="s">
        <v>840</v>
      </c>
      <c r="D48" s="230" t="s">
        <v>836</v>
      </c>
      <c r="E48" s="245">
        <f>247000/8.8</f>
        <v>28068.181818181816</v>
      </c>
      <c r="F48" s="515">
        <f>247000/8.8</f>
        <v>28068.181818181816</v>
      </c>
      <c r="G48" s="513" t="s">
        <v>720</v>
      </c>
      <c r="H48" s="261"/>
      <c r="I48" s="258"/>
      <c r="J48" s="268"/>
    </row>
    <row r="49" spans="2:10" ht="15" thickBot="1" x14ac:dyDescent="0.4">
      <c r="B49" s="258"/>
      <c r="C49" s="514"/>
      <c r="D49" s="28" t="s">
        <v>837</v>
      </c>
      <c r="E49" s="234">
        <f>255000/8.8</f>
        <v>28977.272727272724</v>
      </c>
      <c r="F49" s="516"/>
      <c r="G49" s="514"/>
      <c r="H49" s="261"/>
      <c r="I49" s="258"/>
      <c r="J49" s="268"/>
    </row>
    <row r="50" spans="2:10" x14ac:dyDescent="0.35">
      <c r="B50" s="258"/>
      <c r="C50" s="258"/>
      <c r="D50" s="259"/>
      <c r="E50" s="259"/>
      <c r="F50" s="260"/>
      <c r="G50" s="258"/>
      <c r="H50" s="261"/>
      <c r="I50" s="258"/>
      <c r="J50" s="268"/>
    </row>
    <row r="51" spans="2:10" x14ac:dyDescent="0.35">
      <c r="B51" s="258"/>
      <c r="C51" s="258"/>
      <c r="D51" s="259"/>
      <c r="E51" s="259"/>
      <c r="F51" s="260"/>
      <c r="G51" s="258"/>
      <c r="H51" s="261"/>
      <c r="I51" s="258"/>
      <c r="J51" s="268"/>
    </row>
  </sheetData>
  <mergeCells count="33">
    <mergeCell ref="C3:H3"/>
    <mergeCell ref="C5:I5"/>
    <mergeCell ref="B4:I4"/>
    <mergeCell ref="D14:I14"/>
    <mergeCell ref="G36:G38"/>
    <mergeCell ref="C19:D19"/>
    <mergeCell ref="C16:D16"/>
    <mergeCell ref="C17:E17"/>
    <mergeCell ref="C8:G8"/>
    <mergeCell ref="C9:G9"/>
    <mergeCell ref="C39:C41"/>
    <mergeCell ref="F39:F41"/>
    <mergeCell ref="G39:G41"/>
    <mergeCell ref="C27:C29"/>
    <mergeCell ref="G27:G29"/>
    <mergeCell ref="C30:C32"/>
    <mergeCell ref="G30:G32"/>
    <mergeCell ref="C48:C49"/>
    <mergeCell ref="F48:F49"/>
    <mergeCell ref="G48:G49"/>
    <mergeCell ref="G6:H6"/>
    <mergeCell ref="C20:E20"/>
    <mergeCell ref="C22:C26"/>
    <mergeCell ref="G22:G26"/>
    <mergeCell ref="C45:C47"/>
    <mergeCell ref="F45:F47"/>
    <mergeCell ref="G45:G47"/>
    <mergeCell ref="C42:C44"/>
    <mergeCell ref="F42:F44"/>
    <mergeCell ref="G42:G44"/>
    <mergeCell ref="C33:C35"/>
    <mergeCell ref="G33:G35"/>
    <mergeCell ref="C36:C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7"/>
  <sheetViews>
    <sheetView topLeftCell="A4" zoomScale="130" zoomScaleNormal="130" workbookViewId="0">
      <selection activeCell="J10" sqref="J10"/>
    </sheetView>
  </sheetViews>
  <sheetFormatPr defaultColWidth="8.90625" defaultRowHeight="14.5" x14ac:dyDescent="0.35"/>
  <cols>
    <col min="1" max="2" width="1.90625" style="246" customWidth="1"/>
    <col min="3" max="3" width="30.90625" style="246" customWidth="1"/>
    <col min="4" max="5" width="22.90625" style="246" customWidth="1"/>
    <col min="6" max="6" width="43.08984375" style="246" customWidth="1"/>
    <col min="7" max="7" width="2" style="246" customWidth="1"/>
    <col min="8" max="8" width="1.453125" style="246" customWidth="1"/>
    <col min="9" max="16384" width="8.90625" style="246"/>
  </cols>
  <sheetData>
    <row r="1" spans="2:11" ht="15" thickBot="1" x14ac:dyDescent="0.4"/>
    <row r="2" spans="2:11" ht="15" thickBot="1" x14ac:dyDescent="0.4">
      <c r="B2" s="290"/>
      <c r="C2" s="291"/>
      <c r="D2" s="291"/>
      <c r="E2" s="291"/>
      <c r="F2" s="291"/>
      <c r="G2" s="292"/>
    </row>
    <row r="3" spans="2:11" ht="20.5" thickBot="1" x14ac:dyDescent="0.45">
      <c r="B3" s="247"/>
      <c r="C3" s="545" t="s">
        <v>221</v>
      </c>
      <c r="D3" s="546"/>
      <c r="E3" s="546"/>
      <c r="F3" s="547"/>
      <c r="G3" s="38"/>
    </row>
    <row r="4" spans="2:11" x14ac:dyDescent="0.35">
      <c r="B4" s="536"/>
      <c r="C4" s="537"/>
      <c r="D4" s="537"/>
      <c r="E4" s="537"/>
      <c r="F4" s="537"/>
      <c r="G4" s="38"/>
    </row>
    <row r="5" spans="2:11" x14ac:dyDescent="0.35">
      <c r="B5" s="39"/>
      <c r="C5" s="542" t="s">
        <v>225</v>
      </c>
      <c r="D5" s="542"/>
      <c r="E5" s="42"/>
      <c r="F5" s="41"/>
      <c r="G5" s="38"/>
    </row>
    <row r="6" spans="2:11" ht="15" thickBot="1" x14ac:dyDescent="0.4">
      <c r="B6" s="39"/>
      <c r="C6" s="548" t="s">
        <v>296</v>
      </c>
      <c r="D6" s="548"/>
      <c r="E6" s="548"/>
      <c r="F6" s="548"/>
      <c r="G6" s="38"/>
    </row>
    <row r="7" spans="2:11" ht="15" thickBot="1" x14ac:dyDescent="0.4">
      <c r="B7" s="39"/>
      <c r="C7" s="24" t="s">
        <v>227</v>
      </c>
      <c r="D7" s="25" t="s">
        <v>226</v>
      </c>
      <c r="E7" s="549" t="s">
        <v>273</v>
      </c>
      <c r="F7" s="550"/>
      <c r="G7" s="38"/>
      <c r="I7" s="479"/>
      <c r="J7" s="479"/>
      <c r="K7" s="479"/>
    </row>
    <row r="8" spans="2:11" ht="86.25" customHeight="1" x14ac:dyDescent="0.35">
      <c r="B8" s="39"/>
      <c r="C8" s="237" t="s">
        <v>732</v>
      </c>
      <c r="D8" s="238" t="s">
        <v>733</v>
      </c>
      <c r="E8" s="551" t="s">
        <v>889</v>
      </c>
      <c r="F8" s="552"/>
      <c r="G8" s="38"/>
      <c r="I8" s="479"/>
      <c r="J8" s="479"/>
      <c r="K8" s="479"/>
    </row>
    <row r="9" spans="2:11" ht="51" customHeight="1" x14ac:dyDescent="0.35">
      <c r="B9" s="39"/>
      <c r="C9" s="237" t="s">
        <v>734</v>
      </c>
      <c r="D9" s="238" t="s">
        <v>735</v>
      </c>
      <c r="E9" s="553" t="s">
        <v>736</v>
      </c>
      <c r="F9" s="554"/>
      <c r="G9" s="38"/>
      <c r="I9" s="479"/>
      <c r="J9" s="479"/>
      <c r="K9" s="479"/>
    </row>
    <row r="10" spans="2:11" ht="148.5" customHeight="1" x14ac:dyDescent="0.35">
      <c r="B10" s="39"/>
      <c r="C10" s="237" t="s">
        <v>737</v>
      </c>
      <c r="D10" s="239" t="s">
        <v>738</v>
      </c>
      <c r="E10" s="553" t="s">
        <v>869</v>
      </c>
      <c r="F10" s="554"/>
      <c r="G10" s="38"/>
    </row>
    <row r="11" spans="2:11" ht="144" customHeight="1" x14ac:dyDescent="0.35">
      <c r="B11" s="39"/>
      <c r="C11" s="237" t="s">
        <v>739</v>
      </c>
      <c r="D11" s="239" t="s">
        <v>738</v>
      </c>
      <c r="E11" s="555" t="s">
        <v>871</v>
      </c>
      <c r="F11" s="556"/>
      <c r="G11" s="38"/>
    </row>
    <row r="12" spans="2:11" ht="66" customHeight="1" x14ac:dyDescent="0.35">
      <c r="B12" s="39"/>
      <c r="C12" s="237" t="s">
        <v>740</v>
      </c>
      <c r="D12" s="239" t="s">
        <v>735</v>
      </c>
      <c r="E12" s="553" t="s">
        <v>870</v>
      </c>
      <c r="F12" s="554"/>
      <c r="G12" s="38"/>
    </row>
    <row r="13" spans="2:11" ht="133.5" customHeight="1" x14ac:dyDescent="0.35">
      <c r="B13" s="39"/>
      <c r="C13" s="237" t="s">
        <v>741</v>
      </c>
      <c r="D13" s="239" t="s">
        <v>735</v>
      </c>
      <c r="E13" s="557" t="s">
        <v>742</v>
      </c>
      <c r="F13" s="558"/>
      <c r="G13" s="38"/>
    </row>
    <row r="14" spans="2:11" x14ac:dyDescent="0.35">
      <c r="B14" s="39"/>
      <c r="C14" s="41"/>
      <c r="D14" s="41"/>
      <c r="E14" s="41"/>
      <c r="F14" s="41"/>
      <c r="G14" s="38"/>
    </row>
    <row r="15" spans="2:11" x14ac:dyDescent="0.35">
      <c r="B15" s="39"/>
      <c r="C15" s="559" t="s">
        <v>257</v>
      </c>
      <c r="D15" s="559"/>
      <c r="E15" s="559"/>
      <c r="F15" s="559"/>
      <c r="G15" s="38"/>
    </row>
    <row r="16" spans="2:11" ht="15" thickBot="1" x14ac:dyDescent="0.4">
      <c r="B16" s="39"/>
      <c r="C16" s="560" t="s">
        <v>271</v>
      </c>
      <c r="D16" s="560"/>
      <c r="E16" s="560"/>
      <c r="F16" s="560"/>
      <c r="G16" s="38"/>
    </row>
    <row r="17" spans="2:7" ht="15" thickBot="1" x14ac:dyDescent="0.4">
      <c r="B17" s="39"/>
      <c r="C17" s="24" t="s">
        <v>227</v>
      </c>
      <c r="D17" s="25" t="s">
        <v>226</v>
      </c>
      <c r="E17" s="549" t="s">
        <v>273</v>
      </c>
      <c r="F17" s="550"/>
      <c r="G17" s="38"/>
    </row>
    <row r="18" spans="2:7" ht="65.400000000000006" customHeight="1" x14ac:dyDescent="0.35">
      <c r="B18" s="39"/>
      <c r="C18" s="237" t="s">
        <v>902</v>
      </c>
      <c r="D18" s="237" t="s">
        <v>851</v>
      </c>
      <c r="E18" s="551" t="s">
        <v>851</v>
      </c>
      <c r="F18" s="552"/>
      <c r="G18" s="38"/>
    </row>
    <row r="19" spans="2:7" x14ac:dyDescent="0.35">
      <c r="B19" s="39"/>
      <c r="C19" s="41"/>
      <c r="D19" s="41"/>
      <c r="E19" s="41"/>
      <c r="F19" s="41"/>
      <c r="G19" s="38"/>
    </row>
    <row r="20" spans="2:7" ht="31.5" customHeight="1" x14ac:dyDescent="0.35">
      <c r="B20" s="39"/>
      <c r="C20" s="561" t="s">
        <v>256</v>
      </c>
      <c r="D20" s="561"/>
      <c r="E20" s="561"/>
      <c r="F20" s="561"/>
      <c r="G20" s="38"/>
    </row>
    <row r="21" spans="2:7" ht="15" thickBot="1" x14ac:dyDescent="0.4">
      <c r="B21" s="39"/>
      <c r="C21" s="548" t="s">
        <v>274</v>
      </c>
      <c r="D21" s="548"/>
      <c r="E21" s="562"/>
      <c r="F21" s="562"/>
      <c r="G21" s="38"/>
    </row>
    <row r="22" spans="2:7" ht="65.25" customHeight="1" thickBot="1" x14ac:dyDescent="0.4">
      <c r="B22" s="39"/>
      <c r="C22" s="563" t="s">
        <v>903</v>
      </c>
      <c r="D22" s="564"/>
      <c r="E22" s="564"/>
      <c r="F22" s="565"/>
      <c r="G22" s="38"/>
    </row>
    <row r="23" spans="2:7" x14ac:dyDescent="0.35">
      <c r="B23" s="39"/>
      <c r="C23" s="41"/>
      <c r="D23" s="41"/>
      <c r="E23" s="41"/>
      <c r="F23" s="41"/>
      <c r="G23" s="38"/>
    </row>
    <row r="24" spans="2:7" ht="15" thickBot="1" x14ac:dyDescent="0.4">
      <c r="B24" s="293"/>
      <c r="C24" s="294"/>
      <c r="D24" s="294"/>
      <c r="E24" s="294"/>
      <c r="F24" s="294"/>
      <c r="G24" s="295"/>
    </row>
    <row r="25" spans="2:7" x14ac:dyDescent="0.35">
      <c r="B25" s="296"/>
      <c r="C25" s="296"/>
      <c r="D25" s="296"/>
      <c r="E25" s="296"/>
      <c r="F25" s="296"/>
      <c r="G25" s="296"/>
    </row>
    <row r="26" spans="2:7" x14ac:dyDescent="0.35">
      <c r="B26" s="296"/>
      <c r="C26" s="296"/>
      <c r="D26" s="296"/>
      <c r="E26" s="296"/>
      <c r="F26" s="296"/>
      <c r="G26" s="296"/>
    </row>
    <row r="27" spans="2:7" x14ac:dyDescent="0.35">
      <c r="B27" s="296"/>
      <c r="C27" s="296"/>
      <c r="D27" s="296"/>
      <c r="E27" s="296"/>
      <c r="F27" s="296"/>
      <c r="G27" s="296"/>
    </row>
    <row r="28" spans="2:7" x14ac:dyDescent="0.35">
      <c r="B28" s="296"/>
      <c r="C28" s="296"/>
      <c r="D28" s="296"/>
      <c r="E28" s="296"/>
      <c r="F28" s="296"/>
      <c r="G28" s="296"/>
    </row>
    <row r="29" spans="2:7" x14ac:dyDescent="0.35">
      <c r="B29" s="296"/>
      <c r="C29" s="296"/>
      <c r="D29" s="296"/>
      <c r="E29" s="296"/>
      <c r="F29" s="296"/>
      <c r="G29" s="296"/>
    </row>
    <row r="30" spans="2:7" x14ac:dyDescent="0.35">
      <c r="B30" s="296"/>
      <c r="C30" s="296"/>
      <c r="D30" s="296"/>
      <c r="E30" s="296"/>
      <c r="F30" s="296"/>
      <c r="G30" s="296"/>
    </row>
    <row r="31" spans="2:7" x14ac:dyDescent="0.35">
      <c r="B31" s="296"/>
      <c r="C31" s="566"/>
      <c r="D31" s="566"/>
      <c r="E31" s="297"/>
      <c r="F31" s="296"/>
      <c r="G31" s="296"/>
    </row>
    <row r="32" spans="2:7" x14ac:dyDescent="0.35">
      <c r="B32" s="296"/>
      <c r="C32" s="566"/>
      <c r="D32" s="566"/>
      <c r="E32" s="297"/>
      <c r="F32" s="296"/>
      <c r="G32" s="296"/>
    </row>
    <row r="33" spans="2:7" x14ac:dyDescent="0.35">
      <c r="B33" s="296"/>
      <c r="C33" s="567"/>
      <c r="D33" s="567"/>
      <c r="E33" s="567"/>
      <c r="F33" s="567"/>
      <c r="G33" s="296"/>
    </row>
    <row r="34" spans="2:7" x14ac:dyDescent="0.35">
      <c r="B34" s="296"/>
      <c r="C34" s="567"/>
      <c r="D34" s="567"/>
      <c r="E34" s="568"/>
      <c r="F34" s="568"/>
      <c r="G34" s="296"/>
    </row>
    <row r="35" spans="2:7" x14ac:dyDescent="0.35">
      <c r="B35" s="296"/>
      <c r="C35" s="567"/>
      <c r="D35" s="567"/>
      <c r="E35" s="569"/>
      <c r="F35" s="569"/>
      <c r="G35" s="296"/>
    </row>
    <row r="36" spans="2:7" x14ac:dyDescent="0.35">
      <c r="B36" s="296"/>
      <c r="C36" s="296"/>
      <c r="D36" s="296"/>
      <c r="E36" s="296"/>
      <c r="F36" s="296"/>
      <c r="G36" s="296"/>
    </row>
    <row r="37" spans="2:7" x14ac:dyDescent="0.35">
      <c r="B37" s="296"/>
      <c r="C37" s="566"/>
      <c r="D37" s="566"/>
      <c r="E37" s="297"/>
      <c r="F37" s="296"/>
      <c r="G37" s="296"/>
    </row>
    <row r="38" spans="2:7" x14ac:dyDescent="0.35">
      <c r="B38" s="296"/>
      <c r="C38" s="566"/>
      <c r="D38" s="566"/>
      <c r="E38" s="570"/>
      <c r="F38" s="570"/>
      <c r="G38" s="296"/>
    </row>
    <row r="39" spans="2:7" x14ac:dyDescent="0.35">
      <c r="B39" s="296"/>
      <c r="C39" s="297"/>
      <c r="D39" s="297"/>
      <c r="E39" s="297"/>
      <c r="F39" s="297"/>
      <c r="G39" s="296"/>
    </row>
    <row r="40" spans="2:7" x14ac:dyDescent="0.35">
      <c r="B40" s="296"/>
      <c r="C40" s="567"/>
      <c r="D40" s="567"/>
      <c r="E40" s="568"/>
      <c r="F40" s="568"/>
      <c r="G40" s="296"/>
    </row>
    <row r="41" spans="2:7" x14ac:dyDescent="0.35">
      <c r="B41" s="296"/>
      <c r="C41" s="567"/>
      <c r="D41" s="567"/>
      <c r="E41" s="569"/>
      <c r="F41" s="569"/>
      <c r="G41" s="296"/>
    </row>
    <row r="42" spans="2:7" x14ac:dyDescent="0.35">
      <c r="B42" s="296"/>
      <c r="C42" s="296"/>
      <c r="D42" s="296"/>
      <c r="E42" s="296"/>
      <c r="F42" s="296"/>
      <c r="G42" s="296"/>
    </row>
    <row r="43" spans="2:7" x14ac:dyDescent="0.35">
      <c r="B43" s="296"/>
      <c r="C43" s="566"/>
      <c r="D43" s="566"/>
      <c r="E43" s="296"/>
      <c r="F43" s="296"/>
      <c r="G43" s="296"/>
    </row>
    <row r="44" spans="2:7" x14ac:dyDescent="0.35">
      <c r="B44" s="296"/>
      <c r="C44" s="566"/>
      <c r="D44" s="566"/>
      <c r="E44" s="569"/>
      <c r="F44" s="569"/>
      <c r="G44" s="296"/>
    </row>
    <row r="45" spans="2:7" x14ac:dyDescent="0.35">
      <c r="B45" s="296"/>
      <c r="C45" s="567"/>
      <c r="D45" s="567"/>
      <c r="E45" s="569"/>
      <c r="F45" s="569"/>
      <c r="G45" s="296"/>
    </row>
    <row r="46" spans="2:7" x14ac:dyDescent="0.35">
      <c r="B46" s="296"/>
      <c r="C46" s="298"/>
      <c r="D46" s="296"/>
      <c r="E46" s="298"/>
      <c r="F46" s="296"/>
      <c r="G46" s="296"/>
    </row>
    <row r="47" spans="2:7" x14ac:dyDescent="0.35">
      <c r="B47" s="296"/>
      <c r="C47" s="298"/>
      <c r="D47" s="298"/>
      <c r="E47" s="298"/>
      <c r="F47" s="298"/>
      <c r="G47" s="299"/>
    </row>
  </sheetData>
  <mergeCells count="38">
    <mergeCell ref="C45:D45"/>
    <mergeCell ref="E45:F45"/>
    <mergeCell ref="C40:D40"/>
    <mergeCell ref="E40:F40"/>
    <mergeCell ref="C41:D41"/>
    <mergeCell ref="C44:D44"/>
    <mergeCell ref="E44:F44"/>
    <mergeCell ref="C37:D37"/>
    <mergeCell ref="C38:D38"/>
    <mergeCell ref="E38:F38"/>
    <mergeCell ref="E41:F41"/>
    <mergeCell ref="C43:D43"/>
    <mergeCell ref="C32:D32"/>
    <mergeCell ref="C33:F33"/>
    <mergeCell ref="C34:D34"/>
    <mergeCell ref="E34:F34"/>
    <mergeCell ref="C35:D35"/>
    <mergeCell ref="E35:F35"/>
    <mergeCell ref="C20:F20"/>
    <mergeCell ref="C21:D21"/>
    <mergeCell ref="E21:F21"/>
    <mergeCell ref="C22:F22"/>
    <mergeCell ref="C31:D31"/>
    <mergeCell ref="E13:F13"/>
    <mergeCell ref="C15:F15"/>
    <mergeCell ref="C16:F16"/>
    <mergeCell ref="E17:F17"/>
    <mergeCell ref="E18:F18"/>
    <mergeCell ref="E8:F8"/>
    <mergeCell ref="E9:F9"/>
    <mergeCell ref="E10:F10"/>
    <mergeCell ref="E11:F11"/>
    <mergeCell ref="E12:F12"/>
    <mergeCell ref="C3:F3"/>
    <mergeCell ref="B4:F4"/>
    <mergeCell ref="C5:D5"/>
    <mergeCell ref="C6:F6"/>
    <mergeCell ref="E7:F7"/>
  </mergeCells>
  <dataValidations count="2">
    <dataValidation type="list" allowBlank="1" showInputMessage="1" showErrorMessage="1" sqref="E44" xr:uid="{00000000-0002-0000-0300-000000000000}">
      <formula1>$K$51:$K$52</formula1>
    </dataValidation>
    <dataValidation type="whole" allowBlank="1" showInputMessage="1" showErrorMessage="1" sqref="E40" xr:uid="{00000000-0002-0000-0300-000001000000}">
      <formula1>-999999999</formula1>
      <formula2>999999999</formula2>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118"/>
  <sheetViews>
    <sheetView tabSelected="1" topLeftCell="A28" zoomScale="60" zoomScaleNormal="60" workbookViewId="0">
      <selection activeCell="P27" sqref="P27"/>
    </sheetView>
  </sheetViews>
  <sheetFormatPr defaultColWidth="8.90625" defaultRowHeight="14.5" x14ac:dyDescent="0.35"/>
  <cols>
    <col min="1" max="2" width="2.08984375" style="323" customWidth="1"/>
    <col min="3" max="3" width="22.453125" style="348" customWidth="1"/>
    <col min="4" max="4" width="15.453125" style="323" customWidth="1"/>
    <col min="5" max="5" width="1.90625" style="323" customWidth="1"/>
    <col min="6" max="6" width="68.81640625" style="323" customWidth="1"/>
    <col min="7" max="7" width="93.453125" style="323" customWidth="1"/>
    <col min="8" max="8" width="20.90625" style="322" customWidth="1"/>
    <col min="9" max="9" width="2.90625" style="323" customWidth="1"/>
    <col min="10" max="10" width="2" style="323" customWidth="1"/>
    <col min="11" max="11" width="40.90625" style="323" customWidth="1"/>
    <col min="12" max="16384" width="8.90625" style="323"/>
  </cols>
  <sheetData>
    <row r="1" spans="1:51" ht="15" thickBot="1" x14ac:dyDescent="0.4">
      <c r="A1" s="17"/>
      <c r="B1" s="17"/>
      <c r="C1" s="16"/>
      <c r="D1" s="17"/>
      <c r="E1" s="17"/>
      <c r="F1" s="17"/>
      <c r="G1" s="321"/>
      <c r="I1" s="17"/>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row>
    <row r="2" spans="1:51" ht="15" thickBot="1" x14ac:dyDescent="0.4">
      <c r="A2" s="17"/>
      <c r="B2" s="324"/>
      <c r="C2" s="325"/>
      <c r="D2" s="54"/>
      <c r="E2" s="54"/>
      <c r="F2" s="54"/>
      <c r="G2" s="326"/>
      <c r="H2" s="327"/>
      <c r="I2" s="55"/>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row>
    <row r="3" spans="1:51" ht="20.5" thickBot="1" x14ac:dyDescent="0.45">
      <c r="A3" s="17"/>
      <c r="B3" s="328"/>
      <c r="C3" s="477" t="s">
        <v>253</v>
      </c>
      <c r="D3" s="329"/>
      <c r="E3" s="329"/>
      <c r="F3" s="329"/>
      <c r="G3" s="329"/>
      <c r="H3" s="330"/>
      <c r="I3" s="33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row>
    <row r="4" spans="1:51" ht="15" customHeight="1" x14ac:dyDescent="0.35">
      <c r="A4" s="17"/>
      <c r="B4" s="332"/>
      <c r="C4" s="333" t="s">
        <v>222</v>
      </c>
      <c r="D4" s="333"/>
      <c r="E4" s="333"/>
      <c r="F4" s="333"/>
      <c r="G4" s="333"/>
      <c r="H4" s="333"/>
      <c r="I4" s="57"/>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row>
    <row r="5" spans="1:51" ht="15" customHeight="1" x14ac:dyDescent="0.35">
      <c r="A5" s="17"/>
      <c r="B5" s="332"/>
      <c r="C5" s="334"/>
      <c r="D5" s="334"/>
      <c r="E5" s="334"/>
      <c r="F5" s="334"/>
      <c r="G5" s="334"/>
      <c r="H5" s="335"/>
      <c r="I5" s="57"/>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row>
    <row r="6" spans="1:51" x14ac:dyDescent="0.35">
      <c r="A6" s="17"/>
      <c r="B6" s="332"/>
      <c r="C6" s="336"/>
      <c r="D6" s="56"/>
      <c r="E6" s="56"/>
      <c r="F6" s="56"/>
      <c r="G6" s="337"/>
      <c r="H6" s="338"/>
      <c r="I6" s="57"/>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row>
    <row r="7" spans="1:51" ht="29.25" customHeight="1" thickBot="1" x14ac:dyDescent="0.4">
      <c r="A7" s="17"/>
      <c r="B7" s="332"/>
      <c r="C7" s="336"/>
      <c r="D7" s="339" t="s">
        <v>254</v>
      </c>
      <c r="E7" s="339"/>
      <c r="F7" s="340" t="s">
        <v>895</v>
      </c>
      <c r="G7" s="341" t="s">
        <v>906</v>
      </c>
      <c r="H7" s="341" t="s">
        <v>224</v>
      </c>
      <c r="I7" s="57"/>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row>
    <row r="8" spans="1:51" s="348" customFormat="1" ht="159.9" customHeight="1" thickBot="1" x14ac:dyDescent="0.4">
      <c r="A8" s="16"/>
      <c r="B8" s="342"/>
      <c r="C8" s="343" t="s">
        <v>251</v>
      </c>
      <c r="D8" s="344" t="s">
        <v>675</v>
      </c>
      <c r="E8" s="345"/>
      <c r="F8" s="346" t="s">
        <v>907</v>
      </c>
      <c r="G8" s="318" t="s">
        <v>908</v>
      </c>
      <c r="H8" s="347" t="s">
        <v>676</v>
      </c>
      <c r="I8" s="57"/>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spans="1:51" s="348" customFormat="1" ht="186.65" customHeight="1" thickBot="1" x14ac:dyDescent="0.4">
      <c r="A9" s="16"/>
      <c r="B9" s="342"/>
      <c r="C9" s="343"/>
      <c r="D9" s="344" t="s">
        <v>677</v>
      </c>
      <c r="E9" s="349"/>
      <c r="F9" s="350" t="s">
        <v>909</v>
      </c>
      <c r="G9" s="319" t="s">
        <v>910</v>
      </c>
      <c r="H9" s="347" t="s">
        <v>676</v>
      </c>
      <c r="I9" s="35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row>
    <row r="10" spans="1:51" s="348" customFormat="1" ht="255.75" customHeight="1" thickBot="1" x14ac:dyDescent="0.4">
      <c r="A10" s="16"/>
      <c r="B10" s="342"/>
      <c r="C10" s="343"/>
      <c r="D10" s="344" t="s">
        <v>678</v>
      </c>
      <c r="E10" s="349"/>
      <c r="F10" s="350" t="s">
        <v>911</v>
      </c>
      <c r="G10" s="320" t="s">
        <v>912</v>
      </c>
      <c r="H10" s="347" t="s">
        <v>676</v>
      </c>
      <c r="I10" s="35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row>
    <row r="11" spans="1:51" s="348" customFormat="1" ht="313.64999999999998" customHeight="1" thickBot="1" x14ac:dyDescent="0.4">
      <c r="A11" s="16"/>
      <c r="B11" s="336"/>
      <c r="C11" s="352"/>
      <c r="D11" s="344" t="s">
        <v>679</v>
      </c>
      <c r="E11" s="349"/>
      <c r="F11" s="350" t="s">
        <v>913</v>
      </c>
      <c r="G11" s="319" t="s">
        <v>914</v>
      </c>
      <c r="H11" s="353" t="s">
        <v>676</v>
      </c>
      <c r="I11" s="35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row>
    <row r="12" spans="1:51" s="348" customFormat="1" ht="186" customHeight="1" thickBot="1" x14ac:dyDescent="0.4">
      <c r="A12" s="16"/>
      <c r="B12" s="336"/>
      <c r="C12" s="352"/>
      <c r="D12" s="344" t="s">
        <v>680</v>
      </c>
      <c r="E12" s="349"/>
      <c r="F12" s="350" t="s">
        <v>915</v>
      </c>
      <c r="G12" s="319" t="s">
        <v>916</v>
      </c>
      <c r="H12" s="347" t="s">
        <v>676</v>
      </c>
      <c r="I12" s="35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row>
    <row r="13" spans="1:51" s="348" customFormat="1" ht="253.65" customHeight="1" thickBot="1" x14ac:dyDescent="0.4">
      <c r="A13" s="16"/>
      <c r="B13" s="336"/>
      <c r="C13" s="352"/>
      <c r="D13" s="344" t="s">
        <v>681</v>
      </c>
      <c r="E13" s="349"/>
      <c r="F13" s="350" t="s">
        <v>917</v>
      </c>
      <c r="G13" s="319" t="s">
        <v>918</v>
      </c>
      <c r="H13" s="353" t="s">
        <v>676</v>
      </c>
      <c r="I13" s="35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row>
    <row r="14" spans="1:51" s="348" customFormat="1" ht="231.65" customHeight="1" thickBot="1" x14ac:dyDescent="0.4">
      <c r="A14" s="16"/>
      <c r="B14" s="336"/>
      <c r="C14" s="352"/>
      <c r="D14" s="344" t="s">
        <v>682</v>
      </c>
      <c r="E14" s="349"/>
      <c r="F14" s="350" t="s">
        <v>898</v>
      </c>
      <c r="G14" s="319" t="s">
        <v>944</v>
      </c>
      <c r="H14" s="353" t="s">
        <v>676</v>
      </c>
      <c r="I14" s="35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row>
    <row r="15" spans="1:51" s="348" customFormat="1" ht="206.4" customHeight="1" thickBot="1" x14ac:dyDescent="0.4">
      <c r="A15" s="16"/>
      <c r="B15" s="336"/>
      <c r="C15" s="352"/>
      <c r="D15" s="344" t="s">
        <v>683</v>
      </c>
      <c r="E15" s="349"/>
      <c r="F15" s="350" t="s">
        <v>919</v>
      </c>
      <c r="G15" s="319" t="s">
        <v>920</v>
      </c>
      <c r="H15" s="353" t="s">
        <v>676</v>
      </c>
      <c r="I15" s="35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row>
    <row r="16" spans="1:51" s="348" customFormat="1" ht="164.25" customHeight="1" thickBot="1" x14ac:dyDescent="0.4">
      <c r="A16" s="16"/>
      <c r="B16" s="336"/>
      <c r="C16" s="352"/>
      <c r="D16" s="355" t="s">
        <v>684</v>
      </c>
      <c r="E16" s="346"/>
      <c r="F16" s="350" t="s">
        <v>921</v>
      </c>
      <c r="G16" s="318" t="s">
        <v>922</v>
      </c>
      <c r="H16" s="347" t="s">
        <v>676</v>
      </c>
      <c r="I16" s="351"/>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row>
    <row r="17" spans="1:51" s="348" customFormat="1" ht="18.75" customHeight="1" thickBot="1" x14ac:dyDescent="0.4">
      <c r="A17" s="16"/>
      <c r="B17" s="357"/>
      <c r="C17" s="358"/>
      <c r="D17" s="358"/>
      <c r="E17" s="358"/>
      <c r="F17" s="358"/>
      <c r="G17" s="359" t="s">
        <v>255</v>
      </c>
      <c r="H17" s="360" t="s">
        <v>676</v>
      </c>
      <c r="I17" s="35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row>
    <row r="18" spans="1:51" s="348" customFormat="1" ht="18.75" customHeight="1" x14ac:dyDescent="0.35">
      <c r="A18" s="16"/>
      <c r="B18" s="342"/>
      <c r="C18" s="352"/>
      <c r="D18" s="358"/>
      <c r="E18" s="358"/>
      <c r="F18" s="358" t="s">
        <v>896</v>
      </c>
      <c r="G18" s="361"/>
      <c r="H18" s="362"/>
      <c r="I18" s="35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row>
    <row r="19" spans="1:51" s="348" customFormat="1" ht="15.5" x14ac:dyDescent="0.35">
      <c r="A19" s="16"/>
      <c r="B19" s="342"/>
      <c r="C19" s="352"/>
      <c r="D19" s="358"/>
      <c r="E19" s="358"/>
      <c r="F19" s="363" t="s">
        <v>897</v>
      </c>
      <c r="G19" s="363"/>
      <c r="H19" s="364"/>
      <c r="I19" s="35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row>
    <row r="20" spans="1:51" s="348" customFormat="1" ht="15.75" customHeight="1" thickBot="1" x14ac:dyDescent="0.4">
      <c r="A20" s="16"/>
      <c r="B20" s="342"/>
      <c r="C20" s="365" t="s">
        <v>685</v>
      </c>
      <c r="D20" s="365"/>
      <c r="E20" s="365"/>
      <c r="F20" s="365"/>
      <c r="G20" s="365"/>
      <c r="H20" s="366"/>
      <c r="I20" s="35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row>
    <row r="21" spans="1:51" s="348" customFormat="1" ht="16" thickBot="1" x14ac:dyDescent="0.4">
      <c r="A21" s="16"/>
      <c r="B21" s="342"/>
      <c r="C21" s="468" t="s">
        <v>59</v>
      </c>
      <c r="D21" s="469" t="s">
        <v>936</v>
      </c>
      <c r="E21" s="368"/>
      <c r="F21" s="368"/>
      <c r="G21" s="369"/>
      <c r="H21" s="366"/>
      <c r="I21" s="351"/>
      <c r="K21" s="452"/>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row>
    <row r="22" spans="1:51" s="348" customFormat="1" ht="13.5" customHeight="1" thickBot="1" x14ac:dyDescent="0.4">
      <c r="A22" s="16"/>
      <c r="B22" s="342"/>
      <c r="C22" s="468" t="s">
        <v>61</v>
      </c>
      <c r="D22" s="470" t="s">
        <v>937</v>
      </c>
      <c r="E22" s="368"/>
      <c r="F22" s="368"/>
      <c r="G22" s="369"/>
      <c r="H22" s="366"/>
      <c r="I22" s="351"/>
      <c r="K22" s="452"/>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row>
    <row r="23" spans="1:51" s="348" customFormat="1" ht="30.75" customHeight="1" thickBot="1" x14ac:dyDescent="0.4">
      <c r="A23" s="16"/>
      <c r="B23" s="342"/>
      <c r="C23" s="352"/>
      <c r="D23" s="358"/>
      <c r="E23" s="358"/>
      <c r="F23" s="370"/>
      <c r="G23" s="370"/>
      <c r="H23" s="371"/>
      <c r="I23" s="35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row>
    <row r="24" spans="1:51" s="348" customFormat="1" ht="30.75" customHeight="1" x14ac:dyDescent="0.35">
      <c r="A24" s="16"/>
      <c r="B24" s="342"/>
      <c r="C24" s="370" t="s">
        <v>223</v>
      </c>
      <c r="D24" s="571" t="s">
        <v>934</v>
      </c>
      <c r="E24" s="572"/>
      <c r="F24" s="572"/>
      <c r="G24" s="572"/>
      <c r="H24" s="572"/>
      <c r="I24" s="573"/>
      <c r="J24" s="323"/>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row>
    <row r="25" spans="1:51" s="348" customFormat="1" ht="57.65" customHeight="1" x14ac:dyDescent="0.35">
      <c r="A25" s="16"/>
      <c r="B25" s="342"/>
      <c r="C25" s="370"/>
      <c r="D25" s="574"/>
      <c r="E25" s="575"/>
      <c r="F25" s="575"/>
      <c r="G25" s="575"/>
      <c r="H25" s="575"/>
      <c r="I25" s="576"/>
      <c r="J25" s="323"/>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row>
    <row r="26" spans="1:51" s="348" customFormat="1" ht="39" customHeight="1" x14ac:dyDescent="0.35">
      <c r="A26" s="16"/>
      <c r="B26" s="342"/>
      <c r="C26" s="370"/>
      <c r="D26" s="574"/>
      <c r="E26" s="575"/>
      <c r="F26" s="575"/>
      <c r="G26" s="575"/>
      <c r="H26" s="575"/>
      <c r="I26" s="576"/>
      <c r="J26" s="323"/>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row>
    <row r="27" spans="1:51" s="348" customFormat="1" ht="72.650000000000006" customHeight="1" thickBot="1" x14ac:dyDescent="0.4">
      <c r="A27" s="16"/>
      <c r="B27" s="342"/>
      <c r="C27" s="370"/>
      <c r="D27" s="577"/>
      <c r="E27" s="578"/>
      <c r="F27" s="578"/>
      <c r="G27" s="578"/>
      <c r="H27" s="578"/>
      <c r="I27" s="579"/>
      <c r="J27" s="323"/>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row>
    <row r="28" spans="1:51" s="348" customFormat="1" ht="34.4" customHeight="1" thickBot="1" x14ac:dyDescent="0.4">
      <c r="A28" s="16"/>
      <c r="B28" s="372"/>
      <c r="C28" s="370"/>
      <c r="D28" s="373"/>
      <c r="E28" s="374"/>
      <c r="F28" s="374"/>
      <c r="G28" s="375"/>
      <c r="H28" s="371"/>
      <c r="I28" s="35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row>
    <row r="29" spans="1:51" ht="49.4" customHeight="1" x14ac:dyDescent="0.35">
      <c r="A29" s="16"/>
      <c r="B29" s="342"/>
      <c r="C29" s="370"/>
      <c r="D29" s="370"/>
      <c r="E29" s="370"/>
      <c r="F29" s="365"/>
      <c r="G29" s="365" t="s">
        <v>258</v>
      </c>
      <c r="H29" s="365" t="s">
        <v>224</v>
      </c>
      <c r="I29" s="351"/>
      <c r="J29" s="376"/>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row>
    <row r="30" spans="1:51" ht="39.75" customHeight="1" thickBot="1" x14ac:dyDescent="0.4">
      <c r="A30" s="17"/>
      <c r="B30" s="342"/>
      <c r="C30" s="377"/>
      <c r="D30" s="378" t="s">
        <v>254</v>
      </c>
      <c r="E30" s="378"/>
      <c r="F30" s="378"/>
      <c r="G30" s="378"/>
      <c r="H30" s="378"/>
      <c r="I30" s="351"/>
      <c r="J30" s="376"/>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row>
    <row r="31" spans="1:51" ht="39.75" customHeight="1" thickBot="1" x14ac:dyDescent="0.4">
      <c r="A31" s="17"/>
      <c r="B31" s="342"/>
      <c r="C31" s="377"/>
      <c r="D31" s="378"/>
      <c r="E31" s="378"/>
      <c r="F31" s="378"/>
      <c r="G31" s="378"/>
      <c r="H31" s="378"/>
      <c r="I31" s="351"/>
      <c r="J31" s="376"/>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row>
    <row r="32" spans="1:51" ht="193.5" customHeight="1" thickBot="1" x14ac:dyDescent="0.4">
      <c r="A32" s="17"/>
      <c r="B32" s="342"/>
      <c r="C32" s="343" t="s">
        <v>252</v>
      </c>
      <c r="D32" s="344" t="s">
        <v>675</v>
      </c>
      <c r="E32" s="345"/>
      <c r="F32" s="346" t="s">
        <v>907</v>
      </c>
      <c r="G32" s="379" t="s">
        <v>941</v>
      </c>
      <c r="H32" s="353" t="s">
        <v>676</v>
      </c>
      <c r="I32" s="35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row>
    <row r="33" spans="1:51" ht="123.75" customHeight="1" thickBot="1" x14ac:dyDescent="0.4">
      <c r="A33" s="17"/>
      <c r="B33" s="342"/>
      <c r="C33" s="343"/>
      <c r="D33" s="344" t="s">
        <v>677</v>
      </c>
      <c r="E33" s="349"/>
      <c r="F33" s="350" t="s">
        <v>909</v>
      </c>
      <c r="G33" s="379" t="s">
        <v>923</v>
      </c>
      <c r="H33" s="353" t="s">
        <v>864</v>
      </c>
      <c r="I33" s="35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row>
    <row r="34" spans="1:51" ht="210" customHeight="1" thickBot="1" x14ac:dyDescent="0.4">
      <c r="A34" s="17"/>
      <c r="B34" s="342"/>
      <c r="C34" s="343"/>
      <c r="D34" s="344" t="s">
        <v>678</v>
      </c>
      <c r="E34" s="349"/>
      <c r="F34" s="350" t="s">
        <v>911</v>
      </c>
      <c r="G34" s="379" t="s">
        <v>932</v>
      </c>
      <c r="H34" s="353" t="s">
        <v>676</v>
      </c>
      <c r="I34" s="351"/>
      <c r="K34" s="452"/>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row>
    <row r="35" spans="1:51" ht="231.9" customHeight="1" thickBot="1" x14ac:dyDescent="0.4">
      <c r="A35" s="17"/>
      <c r="B35" s="342"/>
      <c r="C35" s="343"/>
      <c r="D35" s="354" t="s">
        <v>679</v>
      </c>
      <c r="E35" s="349"/>
      <c r="F35" s="350" t="s">
        <v>913</v>
      </c>
      <c r="G35" s="379" t="s">
        <v>899</v>
      </c>
      <c r="H35" s="353" t="s">
        <v>676</v>
      </c>
      <c r="I35" s="35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row>
    <row r="36" spans="1:51" ht="180.75" customHeight="1" thickBot="1" x14ac:dyDescent="0.4">
      <c r="A36" s="17"/>
      <c r="B36" s="342"/>
      <c r="C36" s="343"/>
      <c r="D36" s="354" t="s">
        <v>686</v>
      </c>
      <c r="E36" s="349"/>
      <c r="F36" s="350" t="s">
        <v>915</v>
      </c>
      <c r="G36" s="379" t="s">
        <v>900</v>
      </c>
      <c r="H36" s="353" t="s">
        <v>676</v>
      </c>
      <c r="I36" s="35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row>
    <row r="37" spans="1:51" ht="171" customHeight="1" thickBot="1" x14ac:dyDescent="0.4">
      <c r="A37" s="17"/>
      <c r="B37" s="342"/>
      <c r="C37" s="343"/>
      <c r="D37" s="354" t="s">
        <v>681</v>
      </c>
      <c r="E37" s="349"/>
      <c r="F37" s="350" t="s">
        <v>917</v>
      </c>
      <c r="G37" s="319" t="s">
        <v>901</v>
      </c>
      <c r="H37" s="353" t="s">
        <v>676</v>
      </c>
      <c r="I37" s="35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row>
    <row r="38" spans="1:51" ht="179.4" customHeight="1" thickBot="1" x14ac:dyDescent="0.4">
      <c r="A38" s="17"/>
      <c r="B38" s="342"/>
      <c r="C38" s="343"/>
      <c r="D38" s="344" t="s">
        <v>682</v>
      </c>
      <c r="E38" s="349"/>
      <c r="F38" s="350" t="s">
        <v>898</v>
      </c>
      <c r="G38" s="319" t="s">
        <v>944</v>
      </c>
      <c r="H38" s="353" t="s">
        <v>20</v>
      </c>
      <c r="I38" s="35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row>
    <row r="39" spans="1:51" ht="221.25" customHeight="1" thickBot="1" x14ac:dyDescent="0.4">
      <c r="A39" s="17"/>
      <c r="B39" s="342"/>
      <c r="C39" s="343"/>
      <c r="D39" s="344" t="s">
        <v>687</v>
      </c>
      <c r="E39" s="349"/>
      <c r="F39" s="350" t="s">
        <v>919</v>
      </c>
      <c r="G39" s="380" t="s">
        <v>863</v>
      </c>
      <c r="H39" s="353" t="s">
        <v>864</v>
      </c>
      <c r="I39" s="35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row>
    <row r="40" spans="1:51" ht="117.75" customHeight="1" thickBot="1" x14ac:dyDescent="0.4">
      <c r="A40" s="17"/>
      <c r="B40" s="342"/>
      <c r="C40" s="343"/>
      <c r="D40" s="344" t="s">
        <v>684</v>
      </c>
      <c r="E40" s="349"/>
      <c r="F40" s="350" t="s">
        <v>921</v>
      </c>
      <c r="G40" s="344" t="s">
        <v>933</v>
      </c>
      <c r="H40" s="453" t="s">
        <v>676</v>
      </c>
      <c r="I40" s="351"/>
      <c r="K40" s="38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row>
    <row r="41" spans="1:51" ht="18.75" customHeight="1" thickBot="1" x14ac:dyDescent="0.4">
      <c r="A41" s="17"/>
      <c r="B41" s="342"/>
      <c r="C41" s="343"/>
      <c r="D41" s="344"/>
      <c r="E41" s="349"/>
      <c r="F41" s="478"/>
      <c r="G41" s="344" t="s">
        <v>255</v>
      </c>
      <c r="H41" s="360" t="s">
        <v>676</v>
      </c>
      <c r="I41" s="35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row>
    <row r="42" spans="1:51" ht="16" thickBot="1" x14ac:dyDescent="0.4">
      <c r="A42" s="17"/>
      <c r="B42" s="342"/>
      <c r="C42" s="377"/>
      <c r="D42" s="377"/>
      <c r="E42" s="377"/>
      <c r="F42" s="358"/>
      <c r="G42" s="361"/>
      <c r="H42" s="362"/>
      <c r="I42" s="35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row>
    <row r="43" spans="1:51" ht="227.25" customHeight="1" x14ac:dyDescent="0.35">
      <c r="A43" s="17"/>
      <c r="B43" s="342"/>
      <c r="C43" s="370" t="s">
        <v>223</v>
      </c>
      <c r="D43" s="571" t="s">
        <v>904</v>
      </c>
      <c r="E43" s="580"/>
      <c r="F43" s="580"/>
      <c r="G43" s="580"/>
      <c r="H43" s="581"/>
      <c r="I43" s="35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row>
    <row r="44" spans="1:51" ht="15.5" x14ac:dyDescent="0.35">
      <c r="A44" s="17"/>
      <c r="B44" s="342"/>
      <c r="C44" s="370"/>
      <c r="D44" s="471"/>
      <c r="E44" s="472"/>
      <c r="F44" s="472"/>
      <c r="G44" s="472"/>
      <c r="H44" s="473"/>
      <c r="I44" s="35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row>
    <row r="45" spans="1:51" ht="15.5" x14ac:dyDescent="0.35">
      <c r="A45" s="17"/>
      <c r="B45" s="342"/>
      <c r="C45" s="370"/>
      <c r="D45" s="471"/>
      <c r="E45" s="472"/>
      <c r="F45" s="472"/>
      <c r="G45" s="472"/>
      <c r="H45" s="473"/>
      <c r="I45" s="35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row>
    <row r="46" spans="1:51" ht="16" thickBot="1" x14ac:dyDescent="0.4">
      <c r="A46" s="17"/>
      <c r="B46" s="342"/>
      <c r="C46" s="370"/>
      <c r="D46" s="474"/>
      <c r="E46" s="475"/>
      <c r="F46" s="382"/>
      <c r="G46" s="475"/>
      <c r="H46" s="476"/>
      <c r="I46" s="35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row>
    <row r="47" spans="1:51" ht="16" thickBot="1" x14ac:dyDescent="0.4">
      <c r="A47" s="17"/>
      <c r="B47" s="342"/>
      <c r="C47" s="377"/>
      <c r="D47" s="383" t="s">
        <v>685</v>
      </c>
      <c r="E47" s="384"/>
      <c r="F47" s="385"/>
      <c r="G47" s="377"/>
      <c r="H47" s="362"/>
      <c r="I47" s="35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row>
    <row r="48" spans="1:51" ht="16" thickBot="1" x14ac:dyDescent="0.4">
      <c r="A48" s="17"/>
      <c r="B48" s="342"/>
      <c r="C48" s="377"/>
      <c r="D48" s="386" t="s">
        <v>59</v>
      </c>
      <c r="E48" s="367"/>
      <c r="F48" s="368" t="s">
        <v>935</v>
      </c>
      <c r="G48" s="387"/>
      <c r="H48" s="362"/>
      <c r="I48" s="351"/>
      <c r="K48" s="452"/>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row>
    <row r="49" spans="1:51" ht="16" thickBot="1" x14ac:dyDescent="0.4">
      <c r="A49" s="17"/>
      <c r="B49" s="342"/>
      <c r="C49" s="377"/>
      <c r="D49" s="386" t="s">
        <v>61</v>
      </c>
      <c r="E49" s="367"/>
      <c r="F49" s="467" t="s">
        <v>688</v>
      </c>
      <c r="G49" s="387"/>
      <c r="H49" s="362"/>
      <c r="I49" s="351"/>
      <c r="K49" s="452"/>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row>
    <row r="50" spans="1:51" ht="15.5" x14ac:dyDescent="0.35">
      <c r="A50" s="17"/>
      <c r="B50" s="342"/>
      <c r="C50" s="377"/>
      <c r="D50" s="386"/>
      <c r="E50" s="385"/>
      <c r="F50" s="365"/>
      <c r="G50" s="385"/>
      <c r="H50" s="362"/>
      <c r="I50" s="35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row>
    <row r="51" spans="1:51" s="348" customFormat="1" ht="63.75" customHeight="1" x14ac:dyDescent="0.35">
      <c r="A51" s="17"/>
      <c r="B51" s="342"/>
      <c r="C51" s="388"/>
      <c r="D51" s="454" t="s">
        <v>259</v>
      </c>
      <c r="E51" s="389"/>
      <c r="F51" s="390"/>
      <c r="G51" s="391"/>
      <c r="H51" s="371"/>
      <c r="I51" s="35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row>
    <row r="52" spans="1:51" s="348" customFormat="1" ht="201" customHeight="1" x14ac:dyDescent="0.35">
      <c r="A52" s="16"/>
      <c r="B52" s="342"/>
      <c r="C52" s="455"/>
      <c r="D52" s="455"/>
      <c r="E52" s="455"/>
      <c r="F52" s="447"/>
      <c r="G52" s="456"/>
      <c r="H52" s="457"/>
      <c r="I52" s="458"/>
      <c r="K52" s="452"/>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row>
    <row r="53" spans="1:51" s="348" customFormat="1" ht="138.75" customHeight="1" x14ac:dyDescent="0.35">
      <c r="A53" s="16"/>
      <c r="B53" s="342"/>
      <c r="C53" s="459"/>
      <c r="D53" s="460"/>
      <c r="E53" s="460"/>
      <c r="F53" s="447"/>
      <c r="G53" s="447"/>
      <c r="H53" s="447"/>
      <c r="I53" s="458"/>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row>
    <row r="54" spans="1:51" s="348" customFormat="1" ht="137.25" customHeight="1" x14ac:dyDescent="0.35">
      <c r="A54" s="16"/>
      <c r="B54" s="342"/>
      <c r="C54" s="459"/>
      <c r="D54" s="460"/>
      <c r="E54" s="460"/>
      <c r="F54" s="447"/>
      <c r="G54" s="447"/>
      <c r="H54" s="447"/>
      <c r="I54" s="458"/>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row>
    <row r="55" spans="1:51" s="348" customFormat="1" ht="154.5" customHeight="1" x14ac:dyDescent="0.35">
      <c r="A55" s="16"/>
      <c r="B55" s="342"/>
      <c r="C55" s="459"/>
      <c r="D55" s="460"/>
      <c r="E55" s="460"/>
      <c r="F55" s="447"/>
      <c r="G55" s="447"/>
      <c r="H55" s="447"/>
      <c r="I55" s="458"/>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row>
    <row r="56" spans="1:51" ht="96.75" customHeight="1" x14ac:dyDescent="0.35">
      <c r="A56" s="16"/>
      <c r="B56" s="342"/>
      <c r="C56" s="459"/>
      <c r="D56" s="460"/>
      <c r="E56" s="460"/>
      <c r="F56" s="447"/>
      <c r="G56" s="447"/>
      <c r="H56" s="447"/>
      <c r="I56" s="458"/>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row>
    <row r="57" spans="1:51" ht="113.25" customHeight="1" x14ac:dyDescent="0.35">
      <c r="A57" s="17"/>
      <c r="B57" s="342"/>
      <c r="C57" s="459"/>
      <c r="D57" s="460"/>
      <c r="E57" s="460"/>
      <c r="F57" s="447"/>
      <c r="G57" s="447"/>
      <c r="H57" s="447"/>
      <c r="I57" s="46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row>
    <row r="58" spans="1:51" ht="61.5" customHeight="1" x14ac:dyDescent="0.35">
      <c r="A58" s="17"/>
      <c r="B58" s="332"/>
      <c r="C58" s="459"/>
      <c r="D58" s="460"/>
      <c r="E58" s="460"/>
      <c r="F58" s="455"/>
      <c r="G58" s="447"/>
      <c r="H58" s="447"/>
      <c r="I58" s="46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row>
    <row r="59" spans="1:51" ht="15.5" x14ac:dyDescent="0.35">
      <c r="A59" s="17"/>
      <c r="B59" s="332"/>
      <c r="C59" s="459"/>
      <c r="D59" s="460"/>
      <c r="E59" s="460"/>
      <c r="F59" s="456"/>
      <c r="G59" s="456"/>
      <c r="H59" s="457"/>
      <c r="I59" s="46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row>
    <row r="60" spans="1:51" ht="50.15" customHeight="1" thickBot="1" x14ac:dyDescent="0.4">
      <c r="A60" s="17"/>
      <c r="B60" s="392"/>
      <c r="C60" s="462"/>
      <c r="D60" s="463"/>
      <c r="E60" s="463"/>
      <c r="F60" s="464"/>
      <c r="G60" s="464"/>
      <c r="H60" s="465"/>
      <c r="I60" s="464"/>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row>
    <row r="61" spans="1:51" ht="50.15" customHeight="1" x14ac:dyDescent="0.35">
      <c r="A61" s="17"/>
      <c r="C61" s="321"/>
      <c r="D61" s="321"/>
      <c r="E61" s="321"/>
      <c r="F61" s="321"/>
      <c r="G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row>
    <row r="62" spans="1:51" ht="49.5" customHeight="1" x14ac:dyDescent="0.35">
      <c r="A62" s="17"/>
      <c r="C62" s="321"/>
      <c r="D62" s="321"/>
      <c r="E62" s="321"/>
      <c r="F62" s="321"/>
      <c r="G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row>
    <row r="63" spans="1:51" ht="50.15" customHeight="1" x14ac:dyDescent="0.35">
      <c r="A63" s="17"/>
      <c r="C63" s="321"/>
      <c r="D63" s="321"/>
      <c r="E63" s="321"/>
      <c r="F63" s="321"/>
      <c r="G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row>
    <row r="64" spans="1:51" ht="50.15" customHeight="1" x14ac:dyDescent="0.35">
      <c r="A64" s="17"/>
      <c r="C64" s="321"/>
      <c r="D64" s="321"/>
      <c r="E64" s="321"/>
      <c r="F64" s="321"/>
      <c r="G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row>
    <row r="65" spans="1:51" ht="50.15" customHeight="1" x14ac:dyDescent="0.35">
      <c r="A65" s="17"/>
      <c r="C65" s="321"/>
      <c r="D65" s="321"/>
      <c r="E65" s="321"/>
      <c r="F65" s="321"/>
      <c r="G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row>
    <row r="66" spans="1:51" x14ac:dyDescent="0.35">
      <c r="A66" s="17"/>
      <c r="C66" s="321"/>
      <c r="D66" s="321"/>
      <c r="E66" s="321"/>
      <c r="F66" s="321"/>
      <c r="G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row>
    <row r="67" spans="1:51" x14ac:dyDescent="0.35">
      <c r="A67" s="17"/>
      <c r="C67" s="321"/>
      <c r="D67" s="321"/>
      <c r="E67" s="321"/>
      <c r="F67" s="321"/>
      <c r="G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row>
    <row r="68" spans="1:51" x14ac:dyDescent="0.35">
      <c r="A68" s="17"/>
      <c r="C68" s="321"/>
      <c r="D68" s="321"/>
      <c r="E68" s="321"/>
      <c r="F68" s="321"/>
      <c r="G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row>
    <row r="69" spans="1:51" x14ac:dyDescent="0.35">
      <c r="A69" s="17"/>
      <c r="C69" s="321"/>
      <c r="D69" s="321"/>
      <c r="E69" s="321"/>
      <c r="F69" s="321"/>
      <c r="G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row>
    <row r="70" spans="1:51" ht="15" customHeight="1" x14ac:dyDescent="0.35">
      <c r="A70" s="321"/>
      <c r="C70" s="321"/>
      <c r="D70" s="321"/>
      <c r="E70" s="321"/>
      <c r="F70" s="321"/>
      <c r="G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row>
    <row r="71" spans="1:51" x14ac:dyDescent="0.35">
      <c r="A71" s="321"/>
      <c r="B71" s="321"/>
      <c r="C71" s="321"/>
      <c r="D71" s="321"/>
      <c r="E71" s="321"/>
      <c r="F71" s="321"/>
      <c r="G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1"/>
    </row>
    <row r="72" spans="1:51" x14ac:dyDescent="0.35">
      <c r="A72" s="321"/>
      <c r="B72" s="321"/>
      <c r="C72" s="321"/>
      <c r="D72" s="321"/>
      <c r="E72" s="321"/>
      <c r="F72" s="321"/>
      <c r="G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row>
    <row r="73" spans="1:51" ht="14.4" customHeight="1" x14ac:dyDescent="0.35">
      <c r="A73" s="321"/>
      <c r="B73" s="321"/>
      <c r="C73" s="321"/>
      <c r="D73" s="321"/>
      <c r="E73" s="321"/>
      <c r="F73" s="321"/>
      <c r="G73" s="321"/>
      <c r="I73" s="321"/>
      <c r="J73" s="321"/>
    </row>
    <row r="74" spans="1:51" ht="14.4" customHeight="1" x14ac:dyDescent="0.35">
      <c r="A74" s="321"/>
      <c r="B74" s="321"/>
      <c r="C74" s="321"/>
      <c r="D74" s="321"/>
      <c r="E74" s="321"/>
      <c r="F74" s="321"/>
      <c r="G74" s="321"/>
      <c r="I74" s="321"/>
      <c r="J74" s="321"/>
    </row>
    <row r="75" spans="1:51" ht="14.4" customHeight="1" x14ac:dyDescent="0.35">
      <c r="A75" s="321"/>
      <c r="B75" s="321"/>
      <c r="C75" s="321"/>
      <c r="D75" s="321"/>
      <c r="E75" s="321"/>
      <c r="F75" s="321"/>
      <c r="G75" s="321"/>
      <c r="I75" s="321"/>
      <c r="J75" s="321"/>
    </row>
    <row r="76" spans="1:51" ht="14.4" customHeight="1" x14ac:dyDescent="0.35">
      <c r="A76" s="321"/>
      <c r="B76" s="321"/>
      <c r="C76" s="321"/>
      <c r="D76" s="321"/>
      <c r="E76" s="321"/>
      <c r="F76" s="321"/>
      <c r="G76" s="321"/>
      <c r="I76" s="321"/>
      <c r="J76" s="321"/>
    </row>
    <row r="77" spans="1:51" ht="14.4" customHeight="1" x14ac:dyDescent="0.35">
      <c r="A77" s="321"/>
      <c r="B77" s="321"/>
      <c r="C77" s="321"/>
      <c r="D77" s="321"/>
      <c r="E77" s="321"/>
      <c r="F77" s="321"/>
      <c r="G77" s="321"/>
      <c r="I77" s="321"/>
      <c r="J77" s="321"/>
    </row>
    <row r="78" spans="1:51" ht="15" customHeight="1" x14ac:dyDescent="0.35">
      <c r="A78" s="321"/>
      <c r="B78" s="321"/>
      <c r="C78" s="321"/>
      <c r="D78" s="321"/>
      <c r="E78" s="321"/>
      <c r="F78" s="321"/>
      <c r="G78" s="321"/>
      <c r="I78" s="321"/>
      <c r="J78" s="321"/>
    </row>
    <row r="79" spans="1:51" x14ac:dyDescent="0.35">
      <c r="A79" s="321"/>
      <c r="B79" s="321"/>
      <c r="C79" s="321"/>
      <c r="D79" s="321"/>
      <c r="E79" s="321"/>
      <c r="F79" s="321"/>
      <c r="G79" s="321"/>
      <c r="I79" s="321"/>
      <c r="J79" s="321"/>
    </row>
    <row r="80" spans="1:51" x14ac:dyDescent="0.35">
      <c r="A80" s="321"/>
      <c r="B80" s="321"/>
      <c r="C80" s="321"/>
      <c r="D80" s="321"/>
      <c r="E80" s="321"/>
      <c r="F80" s="321"/>
      <c r="G80" s="321"/>
      <c r="I80" s="321"/>
      <c r="J80" s="321"/>
    </row>
    <row r="81" spans="1:10" x14ac:dyDescent="0.35">
      <c r="A81" s="321"/>
      <c r="B81" s="321"/>
      <c r="C81" s="321"/>
      <c r="D81" s="321"/>
      <c r="E81" s="321"/>
      <c r="F81" s="321"/>
      <c r="G81" s="321"/>
      <c r="I81" s="321"/>
      <c r="J81" s="321"/>
    </row>
    <row r="82" spans="1:10" x14ac:dyDescent="0.35">
      <c r="A82" s="321"/>
      <c r="B82" s="321"/>
      <c r="C82" s="321"/>
      <c r="D82" s="321"/>
      <c r="E82" s="321"/>
      <c r="F82" s="321"/>
      <c r="G82" s="321"/>
      <c r="I82" s="321"/>
      <c r="J82" s="321"/>
    </row>
    <row r="83" spans="1:10" x14ac:dyDescent="0.35">
      <c r="A83" s="321"/>
      <c r="B83" s="321"/>
      <c r="C83" s="321"/>
      <c r="D83" s="321"/>
      <c r="E83" s="321"/>
      <c r="F83" s="321"/>
      <c r="G83" s="321"/>
      <c r="I83" s="321"/>
      <c r="J83" s="321"/>
    </row>
    <row r="84" spans="1:10" x14ac:dyDescent="0.35">
      <c r="A84" s="321"/>
      <c r="B84" s="321"/>
      <c r="C84" s="321"/>
      <c r="D84" s="321"/>
      <c r="E84" s="321"/>
      <c r="F84" s="321"/>
      <c r="G84" s="321"/>
      <c r="I84" s="321"/>
      <c r="J84" s="321"/>
    </row>
    <row r="85" spans="1:10" x14ac:dyDescent="0.35">
      <c r="A85" s="321"/>
      <c r="B85" s="321"/>
      <c r="C85" s="321"/>
      <c r="D85" s="321"/>
      <c r="E85" s="321"/>
      <c r="F85" s="321"/>
      <c r="G85" s="321"/>
      <c r="I85" s="321"/>
      <c r="J85" s="321"/>
    </row>
    <row r="86" spans="1:10" x14ac:dyDescent="0.35">
      <c r="A86" s="321"/>
      <c r="B86" s="321"/>
      <c r="C86" s="321"/>
      <c r="D86" s="321"/>
      <c r="E86" s="321"/>
      <c r="F86" s="321"/>
      <c r="G86" s="321"/>
      <c r="I86" s="321"/>
      <c r="J86" s="321"/>
    </row>
    <row r="87" spans="1:10" x14ac:dyDescent="0.35">
      <c r="A87" s="321"/>
      <c r="B87" s="321"/>
      <c r="C87" s="321"/>
      <c r="D87" s="321"/>
      <c r="E87" s="321"/>
      <c r="F87" s="321"/>
      <c r="G87" s="321"/>
      <c r="I87" s="321"/>
      <c r="J87" s="321"/>
    </row>
    <row r="88" spans="1:10" x14ac:dyDescent="0.35">
      <c r="A88" s="321"/>
      <c r="B88" s="321"/>
      <c r="C88" s="321"/>
      <c r="D88" s="321"/>
      <c r="E88" s="321"/>
      <c r="F88" s="321"/>
      <c r="G88" s="321"/>
      <c r="I88" s="321"/>
      <c r="J88" s="321"/>
    </row>
    <row r="89" spans="1:10" x14ac:dyDescent="0.35">
      <c r="A89" s="321"/>
      <c r="B89" s="321"/>
      <c r="C89" s="321"/>
      <c r="D89" s="321"/>
      <c r="E89" s="321"/>
      <c r="F89" s="321"/>
      <c r="G89" s="321"/>
      <c r="I89" s="321"/>
      <c r="J89" s="321"/>
    </row>
    <row r="90" spans="1:10" x14ac:dyDescent="0.35">
      <c r="A90" s="321"/>
      <c r="B90" s="321"/>
      <c r="C90" s="321"/>
      <c r="D90" s="321"/>
      <c r="E90" s="321"/>
      <c r="F90" s="321"/>
      <c r="G90" s="321"/>
      <c r="I90" s="321"/>
      <c r="J90" s="321"/>
    </row>
    <row r="91" spans="1:10" x14ac:dyDescent="0.35">
      <c r="A91" s="321"/>
      <c r="B91" s="321"/>
      <c r="C91" s="321"/>
      <c r="D91" s="321"/>
      <c r="E91" s="321"/>
      <c r="F91" s="321"/>
      <c r="G91" s="321"/>
      <c r="I91" s="321"/>
      <c r="J91" s="321"/>
    </row>
    <row r="92" spans="1:10" x14ac:dyDescent="0.35">
      <c r="A92" s="321"/>
      <c r="B92" s="321"/>
      <c r="C92" s="321"/>
      <c r="D92" s="321"/>
      <c r="E92" s="321"/>
      <c r="F92" s="321"/>
      <c r="G92" s="321"/>
      <c r="I92" s="321"/>
      <c r="J92" s="321"/>
    </row>
    <row r="93" spans="1:10" x14ac:dyDescent="0.35">
      <c r="A93" s="321"/>
      <c r="B93" s="321"/>
      <c r="C93" s="321"/>
      <c r="D93" s="321"/>
      <c r="E93" s="321"/>
      <c r="F93" s="321"/>
      <c r="G93" s="321"/>
      <c r="I93" s="321"/>
      <c r="J93" s="321"/>
    </row>
    <row r="94" spans="1:10" x14ac:dyDescent="0.35">
      <c r="A94" s="321"/>
      <c r="B94" s="321"/>
      <c r="C94" s="321"/>
      <c r="D94" s="321"/>
      <c r="E94" s="321"/>
      <c r="F94" s="321"/>
      <c r="G94" s="321"/>
      <c r="I94" s="321"/>
      <c r="J94" s="321"/>
    </row>
    <row r="95" spans="1:10" x14ac:dyDescent="0.35">
      <c r="A95" s="321"/>
      <c r="B95" s="321"/>
      <c r="C95" s="321"/>
      <c r="D95" s="321"/>
      <c r="E95" s="321"/>
      <c r="F95" s="321"/>
      <c r="G95" s="321"/>
      <c r="I95" s="321"/>
      <c r="J95" s="321"/>
    </row>
    <row r="96" spans="1:10" x14ac:dyDescent="0.35">
      <c r="A96" s="321"/>
      <c r="B96" s="321"/>
      <c r="C96" s="321"/>
      <c r="D96" s="321"/>
      <c r="E96" s="321"/>
      <c r="F96" s="321"/>
      <c r="G96" s="321"/>
      <c r="I96" s="321"/>
      <c r="J96" s="321"/>
    </row>
    <row r="97" spans="1:10" x14ac:dyDescent="0.35">
      <c r="A97" s="321"/>
      <c r="B97" s="321"/>
      <c r="C97" s="321"/>
      <c r="D97" s="321"/>
      <c r="E97" s="321"/>
      <c r="F97" s="321"/>
      <c r="G97" s="321"/>
      <c r="I97" s="321"/>
      <c r="J97" s="321"/>
    </row>
    <row r="98" spans="1:10" x14ac:dyDescent="0.35">
      <c r="A98" s="321"/>
      <c r="B98" s="321"/>
      <c r="C98" s="321"/>
      <c r="D98" s="321"/>
      <c r="E98" s="321"/>
      <c r="F98" s="321"/>
      <c r="G98" s="321"/>
      <c r="I98" s="321"/>
      <c r="J98" s="321"/>
    </row>
    <row r="99" spans="1:10" x14ac:dyDescent="0.35">
      <c r="A99" s="321"/>
      <c r="B99" s="321"/>
      <c r="C99" s="321"/>
      <c r="D99" s="321"/>
      <c r="E99" s="321"/>
      <c r="F99" s="321"/>
      <c r="G99" s="321"/>
      <c r="I99" s="321"/>
      <c r="J99" s="321"/>
    </row>
    <row r="100" spans="1:10" x14ac:dyDescent="0.35">
      <c r="A100" s="321"/>
      <c r="B100" s="321"/>
      <c r="C100" s="321"/>
      <c r="D100" s="321"/>
      <c r="E100" s="321"/>
      <c r="F100" s="321"/>
      <c r="G100" s="321"/>
      <c r="I100" s="321"/>
      <c r="J100" s="321"/>
    </row>
    <row r="101" spans="1:10" x14ac:dyDescent="0.35">
      <c r="A101" s="321"/>
      <c r="B101" s="321"/>
      <c r="C101" s="321"/>
      <c r="D101" s="321"/>
      <c r="E101" s="321"/>
      <c r="F101" s="321"/>
      <c r="G101" s="321"/>
      <c r="I101" s="321"/>
      <c r="J101" s="321"/>
    </row>
    <row r="102" spans="1:10" x14ac:dyDescent="0.35">
      <c r="A102" s="321"/>
      <c r="B102" s="321"/>
      <c r="C102" s="321"/>
      <c r="D102" s="321"/>
      <c r="E102" s="321"/>
      <c r="F102" s="321"/>
      <c r="G102" s="321"/>
      <c r="I102" s="321"/>
      <c r="J102" s="321"/>
    </row>
    <row r="103" spans="1:10" x14ac:dyDescent="0.35">
      <c r="A103" s="321"/>
      <c r="B103" s="321"/>
      <c r="C103" s="321"/>
      <c r="D103" s="321"/>
      <c r="E103" s="321"/>
      <c r="F103" s="321"/>
      <c r="G103" s="321"/>
      <c r="I103" s="321"/>
      <c r="J103" s="321"/>
    </row>
    <row r="104" spans="1:10" x14ac:dyDescent="0.35">
      <c r="A104" s="321"/>
      <c r="B104" s="321"/>
      <c r="C104" s="321"/>
      <c r="D104" s="321"/>
      <c r="E104" s="321"/>
      <c r="F104" s="321"/>
      <c r="G104" s="321"/>
      <c r="I104" s="321"/>
      <c r="J104" s="321"/>
    </row>
    <row r="105" spans="1:10" x14ac:dyDescent="0.35">
      <c r="A105" s="321"/>
      <c r="B105" s="321"/>
      <c r="C105" s="321"/>
      <c r="D105" s="321"/>
      <c r="E105" s="321"/>
      <c r="F105" s="321"/>
      <c r="G105" s="321"/>
      <c r="I105" s="321"/>
      <c r="J105" s="321"/>
    </row>
    <row r="106" spans="1:10" x14ac:dyDescent="0.35">
      <c r="A106" s="321"/>
      <c r="B106" s="321"/>
      <c r="C106" s="321"/>
      <c r="D106" s="321"/>
      <c r="E106" s="321"/>
      <c r="F106" s="321"/>
      <c r="G106" s="321"/>
      <c r="I106" s="321"/>
      <c r="J106" s="321"/>
    </row>
    <row r="107" spans="1:10" x14ac:dyDescent="0.35">
      <c r="A107" s="321"/>
      <c r="B107" s="321"/>
      <c r="C107" s="321"/>
      <c r="D107" s="321"/>
      <c r="E107" s="321"/>
      <c r="G107" s="321"/>
      <c r="I107" s="321"/>
      <c r="J107" s="321"/>
    </row>
    <row r="108" spans="1:10" x14ac:dyDescent="0.35">
      <c r="A108" s="321"/>
      <c r="B108" s="321"/>
      <c r="C108" s="321"/>
      <c r="D108" s="321"/>
      <c r="E108" s="321"/>
      <c r="G108" s="321"/>
      <c r="I108" s="321"/>
      <c r="J108" s="321"/>
    </row>
    <row r="109" spans="1:10" x14ac:dyDescent="0.35">
      <c r="A109" s="321"/>
      <c r="B109" s="321"/>
      <c r="G109" s="321"/>
      <c r="I109" s="321"/>
      <c r="J109" s="321"/>
    </row>
    <row r="110" spans="1:10" x14ac:dyDescent="0.35">
      <c r="A110" s="321"/>
      <c r="B110" s="321"/>
      <c r="G110" s="321"/>
      <c r="I110" s="321"/>
      <c r="J110" s="321"/>
    </row>
    <row r="111" spans="1:10" x14ac:dyDescent="0.35">
      <c r="A111" s="321"/>
      <c r="B111" s="321"/>
      <c r="G111" s="321"/>
      <c r="I111" s="321"/>
      <c r="J111" s="321"/>
    </row>
    <row r="112" spans="1:10" x14ac:dyDescent="0.35">
      <c r="A112" s="321"/>
      <c r="B112" s="321"/>
      <c r="G112" s="321"/>
      <c r="I112" s="321"/>
      <c r="J112" s="321"/>
    </row>
    <row r="113" spans="1:10" x14ac:dyDescent="0.35">
      <c r="A113" s="321"/>
      <c r="B113" s="321"/>
      <c r="G113" s="321"/>
      <c r="I113" s="321"/>
      <c r="J113" s="321"/>
    </row>
    <row r="114" spans="1:10" x14ac:dyDescent="0.35">
      <c r="A114" s="321"/>
      <c r="B114" s="321"/>
      <c r="G114" s="321"/>
      <c r="I114" s="321"/>
      <c r="J114" s="321"/>
    </row>
    <row r="115" spans="1:10" x14ac:dyDescent="0.35">
      <c r="A115" s="321"/>
      <c r="B115" s="321"/>
      <c r="G115" s="321"/>
      <c r="I115" s="321"/>
      <c r="J115" s="321"/>
    </row>
    <row r="116" spans="1:10" x14ac:dyDescent="0.35">
      <c r="A116" s="321"/>
      <c r="B116" s="321"/>
      <c r="G116" s="321"/>
      <c r="I116" s="321"/>
      <c r="J116" s="321"/>
    </row>
    <row r="117" spans="1:10" x14ac:dyDescent="0.35">
      <c r="A117" s="321"/>
      <c r="B117" s="321"/>
      <c r="I117" s="321"/>
    </row>
    <row r="118" spans="1:10" x14ac:dyDescent="0.35">
      <c r="B118" s="321"/>
    </row>
  </sheetData>
  <mergeCells count="2">
    <mergeCell ref="D24:I27"/>
    <mergeCell ref="D43:H43"/>
  </mergeCells>
  <hyperlinks>
    <hyperlink ref="F49" r:id="rId1" xr:uid="{AF84E1C7-9A82-4F9B-BE39-670817FE24A9}"/>
    <hyperlink ref="D22" r:id="rId2" xr:uid="{93F66AEC-1EE6-4377-8BE6-D11D20E72515}"/>
  </hyperlinks>
  <pageMargins left="0.2" right="0.21" top="0.17" bottom="0.17" header="0.17" footer="0.17"/>
  <pageSetup scale="36" fitToHeight="0" orientation="portrait" horizontalDpi="200" verticalDpi="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A63"/>
  <sheetViews>
    <sheetView view="pageBreakPreview" topLeftCell="G22" zoomScale="90" zoomScaleNormal="120" zoomScaleSheetLayoutView="90" workbookViewId="0">
      <selection activeCell="G24" sqref="G24"/>
    </sheetView>
  </sheetViews>
  <sheetFormatPr defaultColWidth="11.453125" defaultRowHeight="39.75" customHeight="1" x14ac:dyDescent="0.3"/>
  <cols>
    <col min="1" max="1" width="8.453125" style="396" customWidth="1"/>
    <col min="2" max="2" width="1.90625" style="396" hidden="1" customWidth="1"/>
    <col min="3" max="3" width="10.90625" style="396" bestFit="1" customWidth="1"/>
    <col min="4" max="4" width="16.08984375" style="440" customWidth="1"/>
    <col min="5" max="5" width="13.453125" style="440" customWidth="1"/>
    <col min="6" max="6" width="16.453125" style="396" bestFit="1" customWidth="1"/>
    <col min="7" max="7" width="52.90625" style="441" bestFit="1" customWidth="1"/>
    <col min="8" max="8" width="52.90625" style="442" customWidth="1"/>
    <col min="9" max="9" width="38" style="443" customWidth="1"/>
    <col min="10" max="10" width="1.90625" style="396" customWidth="1"/>
    <col min="11" max="11" width="20.453125" style="396" customWidth="1"/>
    <col min="12" max="12" width="20.08984375" style="396" customWidth="1"/>
    <col min="13" max="16384" width="11.453125" style="396"/>
  </cols>
  <sheetData>
    <row r="1" spans="2:53" ht="39.75" customHeight="1" x14ac:dyDescent="0.4">
      <c r="B1" s="393"/>
      <c r="C1" s="586" t="s">
        <v>246</v>
      </c>
      <c r="D1" s="587"/>
      <c r="E1" s="587"/>
      <c r="F1" s="587"/>
      <c r="G1" s="587"/>
      <c r="H1" s="587"/>
      <c r="I1" s="587"/>
      <c r="J1" s="394"/>
      <c r="K1" s="582"/>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row>
    <row r="2" spans="2:53" ht="39.75" customHeight="1" x14ac:dyDescent="0.3">
      <c r="B2" s="397"/>
      <c r="C2" s="588" t="s">
        <v>247</v>
      </c>
      <c r="D2" s="588"/>
      <c r="E2" s="588"/>
      <c r="F2" s="588"/>
      <c r="G2" s="588"/>
      <c r="H2" s="588"/>
      <c r="I2" s="588"/>
      <c r="J2" s="394"/>
      <c r="K2" s="583"/>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row>
    <row r="3" spans="2:53" ht="39.75" customHeight="1" x14ac:dyDescent="0.25">
      <c r="B3" s="397"/>
      <c r="C3" s="589"/>
      <c r="D3" s="589"/>
      <c r="E3" s="589"/>
      <c r="F3" s="589"/>
      <c r="G3" s="589"/>
      <c r="H3" s="589"/>
      <c r="I3" s="589"/>
      <c r="J3" s="394"/>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row>
    <row r="4" spans="2:53" ht="39.75" customHeight="1" x14ac:dyDescent="0.25">
      <c r="B4" s="397"/>
      <c r="C4" s="590" t="s">
        <v>248</v>
      </c>
      <c r="D4" s="591"/>
      <c r="E4" s="591"/>
      <c r="F4" s="591"/>
      <c r="G4" s="591"/>
      <c r="H4" s="591"/>
      <c r="I4" s="592"/>
      <c r="J4" s="394"/>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2:53" s="403" customFormat="1" ht="39.75" customHeight="1" x14ac:dyDescent="0.25">
      <c r="B5" s="398"/>
      <c r="C5" s="399" t="s">
        <v>245</v>
      </c>
      <c r="D5" s="593" t="s">
        <v>244</v>
      </c>
      <c r="E5" s="593"/>
      <c r="F5" s="400" t="s">
        <v>242</v>
      </c>
      <c r="G5" s="400" t="s">
        <v>894</v>
      </c>
      <c r="H5" s="401" t="s">
        <v>893</v>
      </c>
      <c r="I5" s="400" t="s">
        <v>282</v>
      </c>
      <c r="J5" s="402"/>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row>
    <row r="6" spans="2:53" ht="108.65" customHeight="1" x14ac:dyDescent="0.25">
      <c r="B6" s="397"/>
      <c r="C6" s="405" t="s">
        <v>743</v>
      </c>
      <c r="D6" s="594" t="s">
        <v>744</v>
      </c>
      <c r="E6" s="594"/>
      <c r="F6" s="406" t="s">
        <v>745</v>
      </c>
      <c r="G6" s="407" t="s">
        <v>746</v>
      </c>
      <c r="H6" s="408" t="s">
        <v>746</v>
      </c>
      <c r="I6" s="409" t="s">
        <v>747</v>
      </c>
      <c r="J6" s="394"/>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row>
    <row r="7" spans="2:53" ht="82.5" customHeight="1" x14ac:dyDescent="0.25">
      <c r="B7" s="410"/>
      <c r="C7" s="597" t="s">
        <v>748</v>
      </c>
      <c r="D7" s="594" t="s">
        <v>749</v>
      </c>
      <c r="E7" s="598"/>
      <c r="F7" s="406" t="s">
        <v>750</v>
      </c>
      <c r="G7" s="406" t="s">
        <v>823</v>
      </c>
      <c r="H7" s="411" t="s">
        <v>924</v>
      </c>
      <c r="I7" s="409" t="s">
        <v>751</v>
      </c>
      <c r="J7" s="412"/>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row>
    <row r="8" spans="2:53" ht="177.75" customHeight="1" x14ac:dyDescent="0.25">
      <c r="B8" s="410"/>
      <c r="C8" s="597"/>
      <c r="D8" s="594" t="s">
        <v>752</v>
      </c>
      <c r="E8" s="594"/>
      <c r="F8" s="406" t="s">
        <v>753</v>
      </c>
      <c r="G8" s="406" t="s">
        <v>942</v>
      </c>
      <c r="H8" s="411" t="s">
        <v>943</v>
      </c>
      <c r="I8" s="409" t="s">
        <v>754</v>
      </c>
      <c r="J8" s="412"/>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row>
    <row r="9" spans="2:53" ht="72" customHeight="1" x14ac:dyDescent="0.25">
      <c r="B9" s="410"/>
      <c r="C9" s="597"/>
      <c r="D9" s="594" t="s">
        <v>755</v>
      </c>
      <c r="E9" s="594"/>
      <c r="F9" s="406" t="s">
        <v>756</v>
      </c>
      <c r="G9" s="413" t="s">
        <v>872</v>
      </c>
      <c r="H9" s="414" t="s">
        <v>872</v>
      </c>
      <c r="I9" s="409" t="s">
        <v>757</v>
      </c>
      <c r="J9" s="412"/>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row>
    <row r="10" spans="2:53" ht="71.25" customHeight="1" x14ac:dyDescent="0.25">
      <c r="B10" s="410"/>
      <c r="C10" s="415" t="s">
        <v>758</v>
      </c>
      <c r="D10" s="594" t="s">
        <v>759</v>
      </c>
      <c r="E10" s="594"/>
      <c r="F10" s="406" t="s">
        <v>760</v>
      </c>
      <c r="G10" s="416" t="s">
        <v>892</v>
      </c>
      <c r="H10" s="417" t="s">
        <v>925</v>
      </c>
      <c r="I10" s="409" t="s">
        <v>761</v>
      </c>
      <c r="J10" s="412"/>
      <c r="K10" s="418"/>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row>
    <row r="11" spans="2:53" ht="45.75" customHeight="1" x14ac:dyDescent="0.25">
      <c r="B11" s="410"/>
      <c r="C11" s="597" t="s">
        <v>762</v>
      </c>
      <c r="D11" s="594" t="s">
        <v>763</v>
      </c>
      <c r="E11" s="594"/>
      <c r="F11" s="406" t="s">
        <v>764</v>
      </c>
      <c r="G11" s="584" t="s">
        <v>890</v>
      </c>
      <c r="H11" s="595" t="s">
        <v>890</v>
      </c>
      <c r="I11" s="409" t="s">
        <v>765</v>
      </c>
      <c r="J11" s="412"/>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row>
    <row r="12" spans="2:53" ht="65.25" customHeight="1" x14ac:dyDescent="0.25">
      <c r="B12" s="410"/>
      <c r="C12" s="597"/>
      <c r="D12" s="594" t="s">
        <v>766</v>
      </c>
      <c r="E12" s="594"/>
      <c r="F12" s="406" t="s">
        <v>764</v>
      </c>
      <c r="G12" s="585"/>
      <c r="H12" s="596"/>
      <c r="I12" s="409" t="s">
        <v>767</v>
      </c>
      <c r="J12" s="412"/>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row>
    <row r="13" spans="2:53" ht="58.5" customHeight="1" x14ac:dyDescent="0.25">
      <c r="B13" s="410"/>
      <c r="C13" s="597" t="s">
        <v>709</v>
      </c>
      <c r="D13" s="594" t="s">
        <v>768</v>
      </c>
      <c r="E13" s="594"/>
      <c r="F13" s="406" t="s">
        <v>769</v>
      </c>
      <c r="G13" s="413" t="s">
        <v>873</v>
      </c>
      <c r="H13" s="414" t="s">
        <v>873</v>
      </c>
      <c r="I13" s="409" t="s">
        <v>770</v>
      </c>
      <c r="J13" s="412"/>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row>
    <row r="14" spans="2:53" ht="58.5" customHeight="1" x14ac:dyDescent="0.25">
      <c r="B14" s="410"/>
      <c r="C14" s="597"/>
      <c r="D14" s="594" t="s">
        <v>771</v>
      </c>
      <c r="E14" s="594"/>
      <c r="F14" s="406" t="s">
        <v>772</v>
      </c>
      <c r="G14" s="419" t="s">
        <v>874</v>
      </c>
      <c r="H14" s="420" t="s">
        <v>874</v>
      </c>
      <c r="I14" s="409" t="s">
        <v>773</v>
      </c>
      <c r="J14" s="412"/>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row>
    <row r="15" spans="2:53" ht="99.75" customHeight="1" x14ac:dyDescent="0.25">
      <c r="B15" s="410"/>
      <c r="C15" s="415" t="s">
        <v>774</v>
      </c>
      <c r="D15" s="594" t="s">
        <v>775</v>
      </c>
      <c r="E15" s="594"/>
      <c r="F15" s="406" t="s">
        <v>776</v>
      </c>
      <c r="G15" s="413" t="s">
        <v>875</v>
      </c>
      <c r="H15" s="414" t="s">
        <v>926</v>
      </c>
      <c r="I15" s="409" t="s">
        <v>777</v>
      </c>
      <c r="J15" s="412"/>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row>
    <row r="16" spans="2:53" ht="61.5" customHeight="1" x14ac:dyDescent="0.25">
      <c r="B16" s="410"/>
      <c r="C16" s="415" t="s">
        <v>774</v>
      </c>
      <c r="D16" s="603" t="s">
        <v>778</v>
      </c>
      <c r="E16" s="603"/>
      <c r="F16" s="406" t="s">
        <v>779</v>
      </c>
      <c r="G16" s="413" t="s">
        <v>876</v>
      </c>
      <c r="H16" s="414" t="s">
        <v>876</v>
      </c>
      <c r="I16" s="421" t="s">
        <v>780</v>
      </c>
      <c r="J16" s="412"/>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row>
    <row r="17" spans="2:53" ht="69" customHeight="1" x14ac:dyDescent="0.25">
      <c r="B17" s="410"/>
      <c r="C17" s="415" t="s">
        <v>711</v>
      </c>
      <c r="D17" s="598" t="s">
        <v>781</v>
      </c>
      <c r="E17" s="598"/>
      <c r="F17" s="406" t="s">
        <v>782</v>
      </c>
      <c r="G17" s="413" t="s">
        <v>877</v>
      </c>
      <c r="H17" s="414" t="s">
        <v>927</v>
      </c>
      <c r="I17" s="421" t="s">
        <v>783</v>
      </c>
      <c r="J17" s="412"/>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row>
    <row r="18" spans="2:53" ht="81" customHeight="1" x14ac:dyDescent="0.25">
      <c r="B18" s="410"/>
      <c r="C18" s="415" t="s">
        <v>711</v>
      </c>
      <c r="D18" s="598" t="s">
        <v>784</v>
      </c>
      <c r="E18" s="598"/>
      <c r="F18" s="406" t="s">
        <v>785</v>
      </c>
      <c r="G18" s="413" t="s">
        <v>878</v>
      </c>
      <c r="H18" s="414" t="s">
        <v>878</v>
      </c>
      <c r="I18" s="421" t="s">
        <v>786</v>
      </c>
      <c r="J18" s="412"/>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row>
    <row r="19" spans="2:53" ht="62.25" customHeight="1" x14ac:dyDescent="0.25">
      <c r="B19" s="410"/>
      <c r="C19" s="415" t="s">
        <v>711</v>
      </c>
      <c r="D19" s="598" t="s">
        <v>787</v>
      </c>
      <c r="E19" s="598"/>
      <c r="F19" s="406" t="s">
        <v>788</v>
      </c>
      <c r="G19" s="413" t="s">
        <v>879</v>
      </c>
      <c r="H19" s="414" t="s">
        <v>928</v>
      </c>
      <c r="I19" s="421" t="s">
        <v>789</v>
      </c>
      <c r="J19" s="412"/>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row>
    <row r="20" spans="2:53" ht="109.5" customHeight="1" x14ac:dyDescent="0.25">
      <c r="B20" s="410"/>
      <c r="C20" s="415" t="s">
        <v>790</v>
      </c>
      <c r="D20" s="598" t="s">
        <v>791</v>
      </c>
      <c r="E20" s="598"/>
      <c r="F20" s="406" t="s">
        <v>792</v>
      </c>
      <c r="G20" s="406" t="s">
        <v>880</v>
      </c>
      <c r="H20" s="411" t="s">
        <v>880</v>
      </c>
      <c r="I20" s="409" t="s">
        <v>793</v>
      </c>
      <c r="J20" s="412"/>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row>
    <row r="21" spans="2:53" ht="207" customHeight="1" x14ac:dyDescent="0.25">
      <c r="B21" s="410"/>
      <c r="C21" s="415" t="s">
        <v>790</v>
      </c>
      <c r="D21" s="594" t="s">
        <v>794</v>
      </c>
      <c r="E21" s="594"/>
      <c r="F21" s="406" t="s">
        <v>795</v>
      </c>
      <c r="G21" s="422" t="s">
        <v>881</v>
      </c>
      <c r="H21" s="423" t="s">
        <v>929</v>
      </c>
      <c r="I21" s="409" t="s">
        <v>796</v>
      </c>
      <c r="J21" s="412"/>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row>
    <row r="22" spans="2:53" ht="156" x14ac:dyDescent="0.25">
      <c r="B22" s="410"/>
      <c r="C22" s="415" t="s">
        <v>712</v>
      </c>
      <c r="D22" s="594" t="s">
        <v>797</v>
      </c>
      <c r="E22" s="594"/>
      <c r="F22" s="406" t="s">
        <v>798</v>
      </c>
      <c r="G22" s="406" t="s">
        <v>882</v>
      </c>
      <c r="H22" s="411" t="s">
        <v>882</v>
      </c>
      <c r="I22" s="424" t="s">
        <v>799</v>
      </c>
      <c r="J22" s="412"/>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row>
    <row r="23" spans="2:53" ht="105" customHeight="1" x14ac:dyDescent="0.25">
      <c r="B23" s="410"/>
      <c r="C23" s="415" t="s">
        <v>712</v>
      </c>
      <c r="D23" s="594" t="s">
        <v>800</v>
      </c>
      <c r="E23" s="594"/>
      <c r="F23" s="406" t="s">
        <v>792</v>
      </c>
      <c r="G23" s="406" t="s">
        <v>868</v>
      </c>
      <c r="H23" s="411" t="s">
        <v>868</v>
      </c>
      <c r="I23" s="421" t="s">
        <v>801</v>
      </c>
      <c r="J23" s="412"/>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row>
    <row r="24" spans="2:53" ht="108.75" customHeight="1" x14ac:dyDescent="0.25">
      <c r="B24" s="410"/>
      <c r="C24" s="415" t="s">
        <v>713</v>
      </c>
      <c r="D24" s="602" t="s">
        <v>802</v>
      </c>
      <c r="E24" s="602"/>
      <c r="F24" s="406" t="s">
        <v>803</v>
      </c>
      <c r="G24" s="406" t="s">
        <v>883</v>
      </c>
      <c r="H24" s="411" t="s">
        <v>883</v>
      </c>
      <c r="I24" s="409" t="s">
        <v>804</v>
      </c>
      <c r="J24" s="412"/>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row>
    <row r="25" spans="2:53" ht="69" customHeight="1" x14ac:dyDescent="0.25">
      <c r="B25" s="410"/>
      <c r="C25" s="415" t="s">
        <v>805</v>
      </c>
      <c r="D25" s="594" t="s">
        <v>806</v>
      </c>
      <c r="E25" s="594"/>
      <c r="F25" s="406" t="s">
        <v>792</v>
      </c>
      <c r="G25" s="406" t="s">
        <v>884</v>
      </c>
      <c r="H25" s="411" t="s">
        <v>884</v>
      </c>
      <c r="I25" s="409" t="s">
        <v>807</v>
      </c>
      <c r="J25" s="412"/>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row>
    <row r="26" spans="2:53" ht="39" x14ac:dyDescent="0.25">
      <c r="B26" s="410"/>
      <c r="C26" s="415" t="s">
        <v>805</v>
      </c>
      <c r="D26" s="594" t="s">
        <v>808</v>
      </c>
      <c r="E26" s="594"/>
      <c r="F26" s="406" t="s">
        <v>792</v>
      </c>
      <c r="G26" s="406" t="s">
        <v>885</v>
      </c>
      <c r="H26" s="411" t="s">
        <v>885</v>
      </c>
      <c r="I26" s="425" t="s">
        <v>809</v>
      </c>
      <c r="J26" s="412"/>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row>
    <row r="27" spans="2:53" ht="251.25" customHeight="1" x14ac:dyDescent="0.25">
      <c r="B27" s="410"/>
      <c r="C27" s="415" t="s">
        <v>810</v>
      </c>
      <c r="D27" s="594" t="s">
        <v>811</v>
      </c>
      <c r="E27" s="594"/>
      <c r="F27" s="406" t="s">
        <v>792</v>
      </c>
      <c r="G27" s="426" t="s">
        <v>886</v>
      </c>
      <c r="H27" s="427" t="s">
        <v>886</v>
      </c>
      <c r="I27" s="409" t="s">
        <v>807</v>
      </c>
      <c r="J27" s="412"/>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row>
    <row r="28" spans="2:53" ht="127.5" customHeight="1" x14ac:dyDescent="0.25">
      <c r="B28" s="410"/>
      <c r="C28" s="415" t="s">
        <v>706</v>
      </c>
      <c r="D28" s="594" t="s">
        <v>812</v>
      </c>
      <c r="E28" s="594"/>
      <c r="F28" s="406" t="s">
        <v>792</v>
      </c>
      <c r="G28" s="406" t="s">
        <v>887</v>
      </c>
      <c r="H28" s="411" t="s">
        <v>930</v>
      </c>
      <c r="I28" s="409" t="s">
        <v>813</v>
      </c>
      <c r="J28" s="412"/>
      <c r="L28" s="40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row>
    <row r="29" spans="2:53" s="430" customFormat="1" ht="39.75" customHeight="1" x14ac:dyDescent="0.25">
      <c r="B29" s="428"/>
      <c r="C29" s="599"/>
      <c r="D29" s="600"/>
      <c r="E29" s="600"/>
      <c r="F29" s="600"/>
      <c r="G29" s="600"/>
      <c r="H29" s="600"/>
      <c r="I29" s="601"/>
      <c r="J29" s="429"/>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395"/>
      <c r="AV29" s="395"/>
      <c r="AW29" s="395"/>
      <c r="AX29" s="395"/>
      <c r="AY29" s="395"/>
      <c r="AZ29" s="395"/>
      <c r="BA29" s="395"/>
    </row>
    <row r="30" spans="2:53" s="395" customFormat="1" ht="39.75" customHeight="1" x14ac:dyDescent="0.3">
      <c r="D30" s="431"/>
      <c r="E30" s="431"/>
      <c r="G30" s="432"/>
      <c r="H30" s="433"/>
      <c r="I30" s="434"/>
    </row>
    <row r="31" spans="2:53" s="395" customFormat="1" ht="39.75" customHeight="1" x14ac:dyDescent="0.3">
      <c r="D31" s="431"/>
      <c r="E31" s="431"/>
      <c r="G31" s="432"/>
      <c r="H31" s="433"/>
      <c r="I31" s="434"/>
    </row>
    <row r="32" spans="2:53" s="395" customFormat="1" ht="39.75" customHeight="1" x14ac:dyDescent="0.3">
      <c r="D32" s="431"/>
      <c r="E32" s="431"/>
      <c r="G32" s="432"/>
      <c r="H32" s="433"/>
      <c r="I32" s="434"/>
    </row>
    <row r="33" spans="4:9" s="395" customFormat="1" ht="39.75" customHeight="1" x14ac:dyDescent="0.3">
      <c r="D33" s="431"/>
      <c r="E33" s="431"/>
      <c r="G33" s="432"/>
      <c r="H33" s="433"/>
      <c r="I33" s="434"/>
    </row>
    <row r="34" spans="4:9" s="395" customFormat="1" ht="39.75" customHeight="1" x14ac:dyDescent="0.3">
      <c r="D34" s="431"/>
      <c r="E34" s="431"/>
      <c r="G34" s="432"/>
      <c r="H34" s="433"/>
      <c r="I34" s="434"/>
    </row>
    <row r="35" spans="4:9" s="395" customFormat="1" ht="39.75" customHeight="1" x14ac:dyDescent="0.3">
      <c r="D35" s="431"/>
      <c r="E35" s="431"/>
      <c r="G35" s="432"/>
      <c r="H35" s="433"/>
      <c r="I35" s="434"/>
    </row>
    <row r="36" spans="4:9" s="395" customFormat="1" ht="39.75" customHeight="1" x14ac:dyDescent="0.3">
      <c r="D36" s="431"/>
      <c r="E36" s="431"/>
      <c r="G36" s="432"/>
      <c r="H36" s="433"/>
      <c r="I36" s="434"/>
    </row>
    <row r="37" spans="4:9" s="395" customFormat="1" ht="39.75" customHeight="1" x14ac:dyDescent="0.3">
      <c r="D37" s="431"/>
      <c r="E37" s="431"/>
      <c r="G37" s="432"/>
      <c r="H37" s="433"/>
      <c r="I37" s="434"/>
    </row>
    <row r="38" spans="4:9" s="395" customFormat="1" ht="39.75" customHeight="1" x14ac:dyDescent="0.3">
      <c r="D38" s="431"/>
      <c r="E38" s="431"/>
      <c r="G38" s="432"/>
      <c r="H38" s="433"/>
      <c r="I38" s="434"/>
    </row>
    <row r="39" spans="4:9" s="395" customFormat="1" ht="39.75" customHeight="1" x14ac:dyDescent="0.3">
      <c r="D39" s="431"/>
      <c r="E39" s="431"/>
      <c r="G39" s="432"/>
      <c r="H39" s="433"/>
      <c r="I39" s="434"/>
    </row>
    <row r="40" spans="4:9" s="395" customFormat="1" ht="39.75" customHeight="1" x14ac:dyDescent="0.3">
      <c r="D40" s="431"/>
      <c r="E40" s="431"/>
      <c r="G40" s="432"/>
      <c r="H40" s="433"/>
      <c r="I40" s="434"/>
    </row>
    <row r="41" spans="4:9" s="395" customFormat="1" ht="39.75" customHeight="1" x14ac:dyDescent="0.3">
      <c r="D41" s="431"/>
      <c r="E41" s="431"/>
      <c r="G41" s="432"/>
      <c r="H41" s="433"/>
      <c r="I41" s="434"/>
    </row>
    <row r="42" spans="4:9" s="395" customFormat="1" ht="39.75" customHeight="1" x14ac:dyDescent="0.3">
      <c r="D42" s="431"/>
      <c r="E42" s="431"/>
      <c r="G42" s="432"/>
      <c r="H42" s="433"/>
      <c r="I42" s="434"/>
    </row>
    <row r="43" spans="4:9" s="395" customFormat="1" ht="39.75" customHeight="1" x14ac:dyDescent="0.3">
      <c r="D43" s="431"/>
      <c r="E43" s="431"/>
      <c r="G43" s="432"/>
      <c r="H43" s="433"/>
      <c r="I43" s="434"/>
    </row>
    <row r="44" spans="4:9" s="395" customFormat="1" ht="39.75" customHeight="1" x14ac:dyDescent="0.3">
      <c r="D44" s="431"/>
      <c r="E44" s="431"/>
      <c r="G44" s="432"/>
      <c r="H44" s="433"/>
      <c r="I44" s="434"/>
    </row>
    <row r="45" spans="4:9" s="395" customFormat="1" ht="39.75" customHeight="1" x14ac:dyDescent="0.3">
      <c r="D45" s="431"/>
      <c r="E45" s="431"/>
      <c r="G45" s="432"/>
      <c r="H45" s="433"/>
      <c r="I45" s="434"/>
    </row>
    <row r="46" spans="4:9" s="395" customFormat="1" ht="39.75" customHeight="1" x14ac:dyDescent="0.3">
      <c r="D46" s="431"/>
      <c r="E46" s="431"/>
      <c r="G46" s="432"/>
      <c r="H46" s="433"/>
      <c r="I46" s="434"/>
    </row>
    <row r="47" spans="4:9" s="395" customFormat="1" ht="39.75" customHeight="1" x14ac:dyDescent="0.3">
      <c r="D47" s="431"/>
      <c r="E47" s="431"/>
      <c r="G47" s="432"/>
      <c r="H47" s="433"/>
      <c r="I47" s="434"/>
    </row>
    <row r="48" spans="4:9" s="395" customFormat="1" ht="39.75" customHeight="1" x14ac:dyDescent="0.3">
      <c r="D48" s="431"/>
      <c r="E48" s="431"/>
      <c r="G48" s="432"/>
      <c r="H48" s="433"/>
      <c r="I48" s="434"/>
    </row>
    <row r="49" spans="4:9" s="395" customFormat="1" ht="39.75" customHeight="1" x14ac:dyDescent="0.3">
      <c r="D49" s="431"/>
      <c r="E49" s="431"/>
      <c r="G49" s="432"/>
      <c r="H49" s="433"/>
      <c r="I49" s="434"/>
    </row>
    <row r="50" spans="4:9" s="395" customFormat="1" ht="39.75" customHeight="1" x14ac:dyDescent="0.3">
      <c r="D50" s="431"/>
      <c r="E50" s="431"/>
      <c r="G50" s="432"/>
      <c r="H50" s="433"/>
      <c r="I50" s="434"/>
    </row>
    <row r="51" spans="4:9" s="395" customFormat="1" ht="39.75" customHeight="1" x14ac:dyDescent="0.3">
      <c r="D51" s="431"/>
      <c r="E51" s="431"/>
      <c r="G51" s="432"/>
      <c r="H51" s="433"/>
      <c r="I51" s="434"/>
    </row>
    <row r="52" spans="4:9" s="395" customFormat="1" ht="39.75" customHeight="1" x14ac:dyDescent="0.3">
      <c r="D52" s="431"/>
      <c r="E52" s="431"/>
      <c r="G52" s="432"/>
      <c r="H52" s="433"/>
      <c r="I52" s="434"/>
    </row>
    <row r="53" spans="4:9" s="395" customFormat="1" ht="39.75" customHeight="1" x14ac:dyDescent="0.3">
      <c r="D53" s="431"/>
      <c r="E53" s="431"/>
      <c r="G53" s="432"/>
      <c r="H53" s="433"/>
      <c r="I53" s="434"/>
    </row>
    <row r="54" spans="4:9" s="395" customFormat="1" ht="39.75" customHeight="1" x14ac:dyDescent="0.3">
      <c r="D54" s="431"/>
      <c r="E54" s="431"/>
      <c r="G54" s="432"/>
      <c r="H54" s="433"/>
      <c r="I54" s="434"/>
    </row>
    <row r="55" spans="4:9" s="395" customFormat="1" ht="39.75" customHeight="1" x14ac:dyDescent="0.3">
      <c r="D55" s="431"/>
      <c r="E55" s="431"/>
      <c r="G55" s="432"/>
      <c r="H55" s="433"/>
      <c r="I55" s="434"/>
    </row>
    <row r="56" spans="4:9" s="395" customFormat="1" ht="39.75" customHeight="1" x14ac:dyDescent="0.3">
      <c r="D56" s="431"/>
      <c r="E56" s="431"/>
      <c r="G56" s="432"/>
      <c r="H56" s="433"/>
      <c r="I56" s="434"/>
    </row>
    <row r="57" spans="4:9" s="395" customFormat="1" ht="39.75" customHeight="1" x14ac:dyDescent="0.3">
      <c r="D57" s="431"/>
      <c r="E57" s="431"/>
      <c r="G57" s="432"/>
      <c r="H57" s="433"/>
      <c r="I57" s="434"/>
    </row>
    <row r="58" spans="4:9" s="395" customFormat="1" ht="39.75" customHeight="1" x14ac:dyDescent="0.3">
      <c r="D58" s="431"/>
      <c r="E58" s="431"/>
      <c r="G58" s="432"/>
      <c r="H58" s="433"/>
      <c r="I58" s="434"/>
    </row>
    <row r="59" spans="4:9" s="395" customFormat="1" ht="39.75" customHeight="1" x14ac:dyDescent="0.3">
      <c r="D59" s="431"/>
      <c r="E59" s="431"/>
      <c r="G59" s="432"/>
      <c r="H59" s="433"/>
      <c r="I59" s="434"/>
    </row>
    <row r="60" spans="4:9" s="395" customFormat="1" ht="39.75" customHeight="1" x14ac:dyDescent="0.3">
      <c r="D60" s="431"/>
      <c r="E60" s="431"/>
      <c r="G60" s="432"/>
      <c r="H60" s="433"/>
      <c r="I60" s="434"/>
    </row>
    <row r="61" spans="4:9" s="395" customFormat="1" ht="39.75" customHeight="1" x14ac:dyDescent="0.3">
      <c r="D61" s="431"/>
      <c r="E61" s="431"/>
      <c r="G61" s="432"/>
      <c r="H61" s="433"/>
      <c r="I61" s="434"/>
    </row>
    <row r="62" spans="4:9" s="395" customFormat="1" ht="39.75" customHeight="1" x14ac:dyDescent="0.3">
      <c r="D62" s="431"/>
      <c r="E62" s="431"/>
      <c r="G62" s="432"/>
      <c r="H62" s="433"/>
      <c r="I62" s="434"/>
    </row>
    <row r="63" spans="4:9" s="436" customFormat="1" ht="39.75" customHeight="1" x14ac:dyDescent="0.3">
      <c r="D63" s="435"/>
      <c r="E63" s="435"/>
      <c r="G63" s="437"/>
      <c r="H63" s="438"/>
      <c r="I63" s="439"/>
    </row>
  </sheetData>
  <mergeCells count="35">
    <mergeCell ref="D18:E18"/>
    <mergeCell ref="D19:E19"/>
    <mergeCell ref="D20:E20"/>
    <mergeCell ref="D21:E21"/>
    <mergeCell ref="D16:E16"/>
    <mergeCell ref="D17:E17"/>
    <mergeCell ref="C29:I29"/>
    <mergeCell ref="D22:E22"/>
    <mergeCell ref="D23:E23"/>
    <mergeCell ref="D24:E24"/>
    <mergeCell ref="D25:E25"/>
    <mergeCell ref="D26:E26"/>
    <mergeCell ref="D27:E27"/>
    <mergeCell ref="D28:E28"/>
    <mergeCell ref="C13:C14"/>
    <mergeCell ref="D13:E13"/>
    <mergeCell ref="D14:E14"/>
    <mergeCell ref="D15:E15"/>
    <mergeCell ref="C7:C9"/>
    <mergeCell ref="D7:E7"/>
    <mergeCell ref="D8:E8"/>
    <mergeCell ref="D9:E9"/>
    <mergeCell ref="D10:E10"/>
    <mergeCell ref="C11:C12"/>
    <mergeCell ref="K1:K2"/>
    <mergeCell ref="G11:G12"/>
    <mergeCell ref="C1:I1"/>
    <mergeCell ref="C2:I2"/>
    <mergeCell ref="C3:I3"/>
    <mergeCell ref="C4:I4"/>
    <mergeCell ref="D5:E5"/>
    <mergeCell ref="D6:E6"/>
    <mergeCell ref="D11:E11"/>
    <mergeCell ref="D12:E12"/>
    <mergeCell ref="H11:H12"/>
  </mergeCells>
  <pageMargins left="0.7" right="0.7" top="0.75" bottom="0.75" header="0.3" footer="0.3"/>
  <pageSetup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election activeCell="G8" sqref="G8"/>
    </sheetView>
  </sheetViews>
  <sheetFormatPr defaultColWidth="8.90625" defaultRowHeight="14.5" x14ac:dyDescent="0.35"/>
  <cols>
    <col min="1" max="1" width="1.08984375" customWidth="1"/>
    <col min="2" max="2" width="2" customWidth="1"/>
    <col min="3" max="3" width="43" customWidth="1"/>
    <col min="4" max="4" width="146.08984375" customWidth="1"/>
    <col min="5" max="5" width="20" customWidth="1"/>
    <col min="6" max="6" width="1.453125" customWidth="1"/>
    <col min="7" max="7" width="58.453125" customWidth="1"/>
  </cols>
  <sheetData>
    <row r="1" spans="1:7" ht="15" thickBot="1" x14ac:dyDescent="0.4">
      <c r="A1" t="s">
        <v>825</v>
      </c>
    </row>
    <row r="2" spans="1:7" ht="15" thickBot="1" x14ac:dyDescent="0.4">
      <c r="B2" s="77"/>
      <c r="C2" s="45"/>
      <c r="D2" s="45"/>
      <c r="E2" s="46"/>
    </row>
    <row r="3" spans="1:7" ht="18" thickBot="1" x14ac:dyDescent="0.4">
      <c r="B3" s="78"/>
      <c r="C3" s="605" t="s">
        <v>260</v>
      </c>
      <c r="D3" s="606"/>
      <c r="E3" s="79"/>
    </row>
    <row r="4" spans="1:7" x14ac:dyDescent="0.35">
      <c r="B4" s="78"/>
      <c r="C4" s="80"/>
      <c r="D4" s="80"/>
      <c r="E4" s="79"/>
    </row>
    <row r="5" spans="1:7" ht="15" thickBot="1" x14ac:dyDescent="0.4">
      <c r="B5" s="78"/>
      <c r="C5" s="81" t="s">
        <v>298</v>
      </c>
      <c r="D5" s="80"/>
      <c r="E5" s="79"/>
    </row>
    <row r="6" spans="1:7" ht="15" thickBot="1" x14ac:dyDescent="0.4">
      <c r="B6" s="78"/>
      <c r="C6" s="89" t="s">
        <v>261</v>
      </c>
      <c r="D6" s="90" t="s">
        <v>262</v>
      </c>
      <c r="E6" s="79"/>
      <c r="G6" s="466"/>
    </row>
    <row r="7" spans="1:7" ht="159" customHeight="1" thickBot="1" x14ac:dyDescent="0.4">
      <c r="B7" s="78"/>
      <c r="C7" s="82" t="s">
        <v>302</v>
      </c>
      <c r="D7" s="240" t="s">
        <v>862</v>
      </c>
      <c r="E7" s="79"/>
    </row>
    <row r="8" spans="1:7" ht="88.5" customHeight="1" thickBot="1" x14ac:dyDescent="0.4">
      <c r="B8" s="78"/>
      <c r="C8" s="83" t="s">
        <v>303</v>
      </c>
      <c r="D8" s="241" t="s">
        <v>940</v>
      </c>
      <c r="E8" s="79"/>
      <c r="G8" s="249"/>
    </row>
    <row r="9" spans="1:7" ht="42.5" thickBot="1" x14ac:dyDescent="0.4">
      <c r="B9" s="78"/>
      <c r="C9" s="84" t="s">
        <v>263</v>
      </c>
      <c r="D9" s="85" t="s">
        <v>814</v>
      </c>
      <c r="E9" s="79"/>
    </row>
    <row r="10" spans="1:7" ht="112.5" thickBot="1" x14ac:dyDescent="0.4">
      <c r="B10" s="78"/>
      <c r="C10" s="82" t="s">
        <v>275</v>
      </c>
      <c r="D10" s="256" t="s">
        <v>861</v>
      </c>
      <c r="E10" s="79"/>
      <c r="G10" s="248"/>
    </row>
    <row r="11" spans="1:7" x14ac:dyDescent="0.35">
      <c r="B11" s="78"/>
      <c r="C11" s="80"/>
      <c r="D11" s="80"/>
      <c r="E11" s="79"/>
    </row>
    <row r="12" spans="1:7" ht="15" thickBot="1" x14ac:dyDescent="0.4">
      <c r="B12" s="78"/>
      <c r="C12" s="607" t="s">
        <v>299</v>
      </c>
      <c r="D12" s="607"/>
      <c r="E12" s="79"/>
    </row>
    <row r="13" spans="1:7" ht="15" thickBot="1" x14ac:dyDescent="0.4">
      <c r="B13" s="78"/>
      <c r="C13" s="91" t="s">
        <v>264</v>
      </c>
      <c r="D13" s="91" t="s">
        <v>262</v>
      </c>
      <c r="E13" s="79"/>
    </row>
    <row r="14" spans="1:7" ht="15" thickBot="1" x14ac:dyDescent="0.4">
      <c r="B14" s="78"/>
      <c r="C14" s="604" t="s">
        <v>300</v>
      </c>
      <c r="D14" s="604"/>
      <c r="E14" s="79"/>
    </row>
    <row r="15" spans="1:7" ht="348.5" thickBot="1" x14ac:dyDescent="0.4">
      <c r="B15" s="78"/>
      <c r="C15" s="84" t="s">
        <v>304</v>
      </c>
      <c r="D15" s="257" t="s">
        <v>866</v>
      </c>
      <c r="E15" s="79"/>
    </row>
    <row r="16" spans="1:7" ht="56.5" thickBot="1" x14ac:dyDescent="0.4">
      <c r="B16" s="78"/>
      <c r="C16" s="84" t="s">
        <v>305</v>
      </c>
      <c r="D16" s="84" t="s">
        <v>891</v>
      </c>
      <c r="E16" s="79"/>
      <c r="G16" s="248"/>
    </row>
    <row r="17" spans="2:7" ht="15" thickBot="1" x14ac:dyDescent="0.4">
      <c r="B17" s="78"/>
      <c r="C17" s="604" t="s">
        <v>301</v>
      </c>
      <c r="D17" s="604"/>
      <c r="E17" s="79"/>
    </row>
    <row r="18" spans="2:7" ht="141" thickBot="1" x14ac:dyDescent="0.4">
      <c r="B18" s="78"/>
      <c r="C18" s="84" t="s">
        <v>306</v>
      </c>
      <c r="D18" s="242" t="s">
        <v>816</v>
      </c>
      <c r="E18" s="79"/>
      <c r="G18" s="248"/>
    </row>
    <row r="19" spans="2:7" ht="56.5" thickBot="1" x14ac:dyDescent="0.4">
      <c r="B19" s="78"/>
      <c r="C19" s="84" t="s">
        <v>297</v>
      </c>
      <c r="D19" s="242" t="s">
        <v>841</v>
      </c>
      <c r="E19" s="79"/>
      <c r="G19" s="248"/>
    </row>
    <row r="20" spans="2:7" ht="15" thickBot="1" x14ac:dyDescent="0.4">
      <c r="B20" s="78"/>
      <c r="C20" s="604" t="s">
        <v>265</v>
      </c>
      <c r="D20" s="604"/>
      <c r="E20" s="79"/>
    </row>
    <row r="21" spans="2:7" ht="42.5" thickBot="1" x14ac:dyDescent="0.4">
      <c r="B21" s="78"/>
      <c r="C21" s="87" t="s">
        <v>266</v>
      </c>
      <c r="D21" s="87" t="s">
        <v>817</v>
      </c>
      <c r="E21" s="79"/>
    </row>
    <row r="22" spans="2:7" ht="350.5" thickBot="1" x14ac:dyDescent="0.4">
      <c r="B22" s="78"/>
      <c r="C22" s="87" t="s">
        <v>267</v>
      </c>
      <c r="D22" s="87" t="s">
        <v>842</v>
      </c>
      <c r="E22" s="79"/>
    </row>
    <row r="23" spans="2:7" ht="84.5" thickBot="1" x14ac:dyDescent="0.4">
      <c r="B23" s="78"/>
      <c r="C23" s="87" t="s">
        <v>268</v>
      </c>
      <c r="D23" s="87" t="s">
        <v>818</v>
      </c>
      <c r="E23" s="79"/>
    </row>
    <row r="24" spans="2:7" ht="15" thickBot="1" x14ac:dyDescent="0.4">
      <c r="B24" s="78"/>
      <c r="C24" s="604" t="s">
        <v>269</v>
      </c>
      <c r="D24" s="604"/>
      <c r="E24" s="79"/>
    </row>
    <row r="25" spans="2:7" ht="127" thickBot="1" x14ac:dyDescent="0.4">
      <c r="B25" s="78"/>
      <c r="C25" s="84" t="s">
        <v>307</v>
      </c>
      <c r="D25" s="242" t="s">
        <v>819</v>
      </c>
      <c r="E25" s="79"/>
    </row>
    <row r="26" spans="2:7" ht="57" thickBot="1" x14ac:dyDescent="0.4">
      <c r="B26" s="78"/>
      <c r="C26" s="84" t="s">
        <v>308</v>
      </c>
      <c r="D26" s="242" t="s">
        <v>867</v>
      </c>
      <c r="E26" s="79"/>
    </row>
    <row r="27" spans="2:7" ht="70.5" thickBot="1" x14ac:dyDescent="0.4">
      <c r="B27" s="78"/>
      <c r="C27" s="84" t="s">
        <v>270</v>
      </c>
      <c r="D27" s="86" t="s">
        <v>815</v>
      </c>
      <c r="E27" s="79"/>
    </row>
    <row r="28" spans="2:7" ht="71" thickBot="1" x14ac:dyDescent="0.4">
      <c r="B28" s="78"/>
      <c r="C28" s="84" t="s">
        <v>309</v>
      </c>
      <c r="D28" s="242" t="s">
        <v>820</v>
      </c>
      <c r="E28" s="79"/>
    </row>
    <row r="29" spans="2:7" ht="15" thickBot="1" x14ac:dyDescent="0.4">
      <c r="B29" s="111"/>
      <c r="C29" s="88"/>
      <c r="D29" s="88"/>
      <c r="E29" s="11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2"/>
  <sheetViews>
    <sheetView showGridLines="0" topLeftCell="I126" zoomScale="90" zoomScaleNormal="90" workbookViewId="0">
      <selection activeCell="D13" sqref="D13"/>
    </sheetView>
  </sheetViews>
  <sheetFormatPr defaultColWidth="9.08984375" defaultRowHeight="14.5" outlineLevelRow="1" x14ac:dyDescent="0.35"/>
  <cols>
    <col min="1" max="1" width="3" style="113" customWidth="1"/>
    <col min="2" max="2" width="28.453125" style="113" customWidth="1"/>
    <col min="3" max="3" width="50.453125" style="113" customWidth="1"/>
    <col min="4" max="4" width="34.36328125" style="113" customWidth="1"/>
    <col min="5" max="5" width="32" style="113" customWidth="1"/>
    <col min="6" max="6" width="26.6328125" style="113" customWidth="1"/>
    <col min="7" max="7" width="26.453125" style="113" bestFit="1" customWidth="1"/>
    <col min="8" max="8" width="30" style="113" customWidth="1"/>
    <col min="9" max="9" width="26.08984375" style="113" customWidth="1"/>
    <col min="10" max="10" width="25.90625" style="113" customWidth="1"/>
    <col min="11" max="11" width="31" style="113" bestFit="1" customWidth="1"/>
    <col min="12" max="12" width="30.36328125" style="113" customWidth="1"/>
    <col min="13" max="13" width="27.08984375" style="113" bestFit="1" customWidth="1"/>
    <col min="14" max="14" width="25" style="113" customWidth="1"/>
    <col min="15" max="15" width="25.90625" style="113" bestFit="1" customWidth="1"/>
    <col min="16" max="16" width="30.36328125" style="113" customWidth="1"/>
    <col min="17" max="17" width="27.08984375" style="113" bestFit="1" customWidth="1"/>
    <col min="18" max="18" width="24.36328125" style="113" customWidth="1"/>
    <col min="19" max="19" width="23.08984375" style="113" bestFit="1" customWidth="1"/>
    <col min="20" max="20" width="27.6328125" style="113" customWidth="1"/>
    <col min="21" max="16384" width="9.08984375" style="113"/>
  </cols>
  <sheetData>
    <row r="1" spans="2:19" ht="15" thickBot="1" x14ac:dyDescent="0.4"/>
    <row r="2" spans="2:19" ht="26" x14ac:dyDescent="0.35">
      <c r="B2" s="73"/>
      <c r="C2" s="650"/>
      <c r="D2" s="650"/>
      <c r="E2" s="650"/>
      <c r="F2" s="650"/>
      <c r="G2" s="650"/>
      <c r="H2" s="68"/>
      <c r="I2" s="68"/>
      <c r="J2" s="68"/>
      <c r="K2" s="68"/>
      <c r="L2" s="68"/>
      <c r="M2" s="68"/>
      <c r="N2" s="68"/>
      <c r="O2" s="68"/>
      <c r="P2" s="68"/>
      <c r="Q2" s="68"/>
      <c r="R2" s="68"/>
      <c r="S2" s="69"/>
    </row>
    <row r="3" spans="2:19" ht="26" x14ac:dyDescent="0.35">
      <c r="B3" s="74"/>
      <c r="C3" s="656" t="s">
        <v>291</v>
      </c>
      <c r="D3" s="657"/>
      <c r="E3" s="657"/>
      <c r="F3" s="657"/>
      <c r="G3" s="658"/>
      <c r="H3" s="71"/>
      <c r="I3" s="71"/>
      <c r="J3" s="71"/>
      <c r="K3" s="71"/>
      <c r="L3" s="71"/>
      <c r="M3" s="71"/>
      <c r="N3" s="71"/>
      <c r="O3" s="71"/>
      <c r="P3" s="71"/>
      <c r="Q3" s="71"/>
      <c r="R3" s="71"/>
      <c r="S3" s="72"/>
    </row>
    <row r="4" spans="2:19" ht="26" x14ac:dyDescent="0.35">
      <c r="B4" s="74"/>
      <c r="C4" s="75"/>
      <c r="D4" s="75"/>
      <c r="E4" s="75"/>
      <c r="F4" s="75"/>
      <c r="G4" s="75"/>
      <c r="H4" s="71"/>
      <c r="I4" s="71"/>
      <c r="J4" s="71"/>
      <c r="K4" s="71"/>
      <c r="L4" s="71"/>
      <c r="M4" s="71"/>
      <c r="N4" s="71"/>
      <c r="O4" s="71"/>
      <c r="P4" s="71"/>
      <c r="Q4" s="71"/>
      <c r="R4" s="71"/>
      <c r="S4" s="72"/>
    </row>
    <row r="5" spans="2:19" ht="15" thickBot="1" x14ac:dyDescent="0.4">
      <c r="B5" s="70"/>
      <c r="C5" s="71"/>
      <c r="D5" s="71"/>
      <c r="E5" s="71"/>
      <c r="F5" s="71"/>
      <c r="G5" s="71"/>
      <c r="H5" s="71"/>
      <c r="I5" s="71"/>
      <c r="J5" s="71"/>
      <c r="K5" s="71"/>
      <c r="L5" s="71"/>
      <c r="M5" s="71"/>
      <c r="N5" s="71"/>
      <c r="O5" s="71"/>
      <c r="P5" s="71"/>
      <c r="Q5" s="71"/>
      <c r="R5" s="71"/>
      <c r="S5" s="72"/>
    </row>
    <row r="6" spans="2:19" ht="34.5" customHeight="1" thickBot="1" x14ac:dyDescent="0.4">
      <c r="B6" s="651" t="s">
        <v>607</v>
      </c>
      <c r="C6" s="652"/>
      <c r="D6" s="652"/>
      <c r="E6" s="652"/>
      <c r="F6" s="652"/>
      <c r="G6" s="652"/>
      <c r="H6" s="199"/>
      <c r="I6" s="199"/>
      <c r="J6" s="199"/>
      <c r="K6" s="199"/>
      <c r="L6" s="199"/>
      <c r="M6" s="199"/>
      <c r="N6" s="199"/>
      <c r="O6" s="199"/>
      <c r="P6" s="199"/>
      <c r="Q6" s="199"/>
      <c r="R6" s="199"/>
      <c r="S6" s="200"/>
    </row>
    <row r="7" spans="2:19" ht="15.75" customHeight="1" x14ac:dyDescent="0.35">
      <c r="B7" s="651" t="s">
        <v>669</v>
      </c>
      <c r="C7" s="653"/>
      <c r="D7" s="653"/>
      <c r="E7" s="653"/>
      <c r="F7" s="653"/>
      <c r="G7" s="653"/>
      <c r="H7" s="199"/>
      <c r="I7" s="199"/>
      <c r="J7" s="199"/>
      <c r="K7" s="199"/>
      <c r="L7" s="199"/>
      <c r="M7" s="199"/>
      <c r="N7" s="199"/>
      <c r="O7" s="199"/>
      <c r="P7" s="199"/>
      <c r="Q7" s="199"/>
      <c r="R7" s="199"/>
      <c r="S7" s="200"/>
    </row>
    <row r="8" spans="2:19" ht="15.75" customHeight="1" thickBot="1" x14ac:dyDescent="0.4">
      <c r="B8" s="654" t="s">
        <v>241</v>
      </c>
      <c r="C8" s="655"/>
      <c r="D8" s="655"/>
      <c r="E8" s="655"/>
      <c r="F8" s="655"/>
      <c r="G8" s="655"/>
      <c r="H8" s="201"/>
      <c r="I8" s="201"/>
      <c r="J8" s="201"/>
      <c r="K8" s="201"/>
      <c r="L8" s="201"/>
      <c r="M8" s="201"/>
      <c r="N8" s="201"/>
      <c r="O8" s="201"/>
      <c r="P8" s="201"/>
      <c r="Q8" s="201"/>
      <c r="R8" s="201"/>
      <c r="S8" s="202"/>
    </row>
    <row r="10" spans="2:19" ht="21" x14ac:dyDescent="0.5">
      <c r="B10" s="713" t="s">
        <v>313</v>
      </c>
      <c r="C10" s="713"/>
    </row>
    <row r="11" spans="2:19" ht="15" thickBot="1" x14ac:dyDescent="0.4"/>
    <row r="12" spans="2:19" ht="29.5" thickBot="1" x14ac:dyDescent="0.4">
      <c r="B12" s="203" t="s">
        <v>314</v>
      </c>
      <c r="C12" s="281" t="s">
        <v>844</v>
      </c>
    </row>
    <row r="13" spans="2:19" ht="15.75" customHeight="1" thickBot="1" x14ac:dyDescent="0.4">
      <c r="B13" s="203" t="s">
        <v>278</v>
      </c>
      <c r="C13" s="114" t="s">
        <v>674</v>
      </c>
    </row>
    <row r="14" spans="2:19" ht="15.75" customHeight="1" thickBot="1" x14ac:dyDescent="0.4">
      <c r="B14" s="203" t="s">
        <v>670</v>
      </c>
      <c r="C14" s="114" t="s">
        <v>608</v>
      </c>
    </row>
    <row r="15" spans="2:19" ht="15.75" customHeight="1" thickBot="1" x14ac:dyDescent="0.4">
      <c r="B15" s="203" t="s">
        <v>315</v>
      </c>
      <c r="C15" s="114" t="s">
        <v>64</v>
      </c>
    </row>
    <row r="16" spans="2:19" ht="15" thickBot="1" x14ac:dyDescent="0.4">
      <c r="B16" s="203" t="s">
        <v>316</v>
      </c>
      <c r="C16" s="114" t="s">
        <v>613</v>
      </c>
    </row>
    <row r="17" spans="2:19" ht="15" thickBot="1" x14ac:dyDescent="0.4">
      <c r="B17" s="203" t="s">
        <v>317</v>
      </c>
      <c r="C17" s="114" t="s">
        <v>445</v>
      </c>
    </row>
    <row r="18" spans="2:19" ht="15" thickBot="1" x14ac:dyDescent="0.4"/>
    <row r="19" spans="2:19" ht="15" thickBot="1" x14ac:dyDescent="0.4">
      <c r="D19" s="648" t="s">
        <v>318</v>
      </c>
      <c r="E19" s="645"/>
      <c r="F19" s="645"/>
      <c r="G19" s="649"/>
      <c r="H19" s="648" t="s">
        <v>319</v>
      </c>
      <c r="I19" s="645"/>
      <c r="J19" s="645"/>
      <c r="K19" s="649"/>
      <c r="L19" s="648" t="s">
        <v>320</v>
      </c>
      <c r="M19" s="645"/>
      <c r="N19" s="645"/>
      <c r="O19" s="649"/>
      <c r="P19" s="648" t="s">
        <v>321</v>
      </c>
      <c r="Q19" s="645"/>
      <c r="R19" s="645"/>
      <c r="S19" s="649"/>
    </row>
    <row r="20" spans="2:19" ht="45" customHeight="1" thickBot="1" x14ac:dyDescent="0.4">
      <c r="B20" s="611" t="s">
        <v>322</v>
      </c>
      <c r="C20" s="714" t="s">
        <v>323</v>
      </c>
      <c r="D20" s="115"/>
      <c r="E20" s="116" t="s">
        <v>324</v>
      </c>
      <c r="F20" s="117" t="s">
        <v>325</v>
      </c>
      <c r="G20" s="118" t="s">
        <v>326</v>
      </c>
      <c r="H20" s="115"/>
      <c r="I20" s="116" t="s">
        <v>324</v>
      </c>
      <c r="J20" s="117" t="s">
        <v>325</v>
      </c>
      <c r="K20" s="118" t="s">
        <v>326</v>
      </c>
      <c r="L20" s="115"/>
      <c r="M20" s="116" t="s">
        <v>324</v>
      </c>
      <c r="N20" s="117" t="s">
        <v>325</v>
      </c>
      <c r="O20" s="118" t="s">
        <v>326</v>
      </c>
      <c r="P20" s="115"/>
      <c r="Q20" s="116" t="s">
        <v>324</v>
      </c>
      <c r="R20" s="117" t="s">
        <v>325</v>
      </c>
      <c r="S20" s="118" t="s">
        <v>326</v>
      </c>
    </row>
    <row r="21" spans="2:19" ht="40.5" customHeight="1" x14ac:dyDescent="0.35">
      <c r="B21" s="616"/>
      <c r="C21" s="715"/>
      <c r="D21" s="119" t="s">
        <v>327</v>
      </c>
      <c r="E21" s="120">
        <v>0</v>
      </c>
      <c r="F21" s="121">
        <v>0</v>
      </c>
      <c r="G21" s="122">
        <v>0</v>
      </c>
      <c r="H21" s="123" t="s">
        <v>327</v>
      </c>
      <c r="I21" s="124">
        <v>48000</v>
      </c>
      <c r="J21" s="125">
        <v>20000</v>
      </c>
      <c r="K21" s="126">
        <v>28000</v>
      </c>
      <c r="L21" s="119" t="s">
        <v>327</v>
      </c>
      <c r="M21" s="124">
        <v>26000</v>
      </c>
      <c r="N21" s="125">
        <v>14000</v>
      </c>
      <c r="O21" s="126">
        <v>12000</v>
      </c>
      <c r="P21" s="119" t="s">
        <v>327</v>
      </c>
      <c r="Q21" s="124"/>
      <c r="R21" s="125"/>
      <c r="S21" s="126"/>
    </row>
    <row r="22" spans="2:19" ht="39.75" customHeight="1" x14ac:dyDescent="0.35">
      <c r="B22" s="616"/>
      <c r="C22" s="715"/>
      <c r="D22" s="127" t="s">
        <v>328</v>
      </c>
      <c r="E22" s="128">
        <v>0</v>
      </c>
      <c r="F22" s="128">
        <v>0</v>
      </c>
      <c r="G22" s="129">
        <v>0</v>
      </c>
      <c r="H22" s="130" t="s">
        <v>328</v>
      </c>
      <c r="I22" s="131">
        <v>0.4</v>
      </c>
      <c r="J22" s="131">
        <v>0.4</v>
      </c>
      <c r="K22" s="132">
        <v>0.4</v>
      </c>
      <c r="L22" s="127" t="s">
        <v>328</v>
      </c>
      <c r="M22" s="131">
        <v>0.25</v>
      </c>
      <c r="N22" s="131">
        <v>0.25</v>
      </c>
      <c r="O22" s="132">
        <v>0.25</v>
      </c>
      <c r="P22" s="127" t="s">
        <v>328</v>
      </c>
      <c r="Q22" s="131"/>
      <c r="R22" s="131"/>
      <c r="S22" s="132"/>
    </row>
    <row r="23" spans="2:19" ht="37.5" customHeight="1" x14ac:dyDescent="0.35">
      <c r="B23" s="612"/>
      <c r="C23" s="716"/>
      <c r="D23" s="127" t="s">
        <v>329</v>
      </c>
      <c r="E23" s="128">
        <v>0</v>
      </c>
      <c r="F23" s="128">
        <v>0</v>
      </c>
      <c r="G23" s="129">
        <v>0</v>
      </c>
      <c r="H23" s="130" t="s">
        <v>329</v>
      </c>
      <c r="I23" s="131">
        <v>0.2</v>
      </c>
      <c r="J23" s="131">
        <v>0.2</v>
      </c>
      <c r="K23" s="132">
        <v>0.2</v>
      </c>
      <c r="L23" s="127" t="s">
        <v>329</v>
      </c>
      <c r="M23" s="131">
        <v>0.11</v>
      </c>
      <c r="N23" s="131">
        <v>0.11</v>
      </c>
      <c r="O23" s="132">
        <v>0.11</v>
      </c>
      <c r="P23" s="127" t="s">
        <v>329</v>
      </c>
      <c r="Q23" s="131"/>
      <c r="R23" s="131"/>
      <c r="S23" s="132"/>
    </row>
    <row r="24" spans="2:19" ht="15" thickBot="1" x14ac:dyDescent="0.4">
      <c r="B24" s="133"/>
      <c r="C24" s="133"/>
      <c r="Q24" s="134"/>
      <c r="R24" s="134"/>
      <c r="S24" s="134"/>
    </row>
    <row r="25" spans="2:19" ht="30" customHeight="1" thickBot="1" x14ac:dyDescent="0.4">
      <c r="B25" s="133"/>
      <c r="C25" s="133"/>
      <c r="D25" s="648" t="s">
        <v>318</v>
      </c>
      <c r="E25" s="645"/>
      <c r="F25" s="645"/>
      <c r="G25" s="649"/>
      <c r="H25" s="648" t="s">
        <v>319</v>
      </c>
      <c r="I25" s="645"/>
      <c r="J25" s="645"/>
      <c r="K25" s="649"/>
      <c r="L25" s="648" t="s">
        <v>320</v>
      </c>
      <c r="M25" s="645"/>
      <c r="N25" s="645"/>
      <c r="O25" s="649"/>
      <c r="P25" s="648" t="s">
        <v>321</v>
      </c>
      <c r="Q25" s="645"/>
      <c r="R25" s="645"/>
      <c r="S25" s="649"/>
    </row>
    <row r="26" spans="2:19" ht="47.25" customHeight="1" x14ac:dyDescent="0.35">
      <c r="B26" s="611" t="s">
        <v>330</v>
      </c>
      <c r="C26" s="611" t="s">
        <v>331</v>
      </c>
      <c r="D26" s="689" t="s">
        <v>332</v>
      </c>
      <c r="E26" s="690"/>
      <c r="F26" s="135" t="s">
        <v>333</v>
      </c>
      <c r="G26" s="136" t="s">
        <v>334</v>
      </c>
      <c r="H26" s="689" t="s">
        <v>332</v>
      </c>
      <c r="I26" s="690"/>
      <c r="J26" s="135" t="s">
        <v>333</v>
      </c>
      <c r="K26" s="136" t="s">
        <v>334</v>
      </c>
      <c r="L26" s="689" t="s">
        <v>332</v>
      </c>
      <c r="M26" s="690"/>
      <c r="N26" s="135" t="s">
        <v>333</v>
      </c>
      <c r="O26" s="136" t="s">
        <v>334</v>
      </c>
      <c r="P26" s="689" t="s">
        <v>332</v>
      </c>
      <c r="Q26" s="690"/>
      <c r="R26" s="135" t="s">
        <v>333</v>
      </c>
      <c r="S26" s="136" t="s">
        <v>334</v>
      </c>
    </row>
    <row r="27" spans="2:19" ht="51" customHeight="1" x14ac:dyDescent="0.35">
      <c r="B27" s="616"/>
      <c r="C27" s="616"/>
      <c r="D27" s="137" t="s">
        <v>327</v>
      </c>
      <c r="E27" s="138">
        <v>0</v>
      </c>
      <c r="F27" s="699"/>
      <c r="G27" s="701"/>
      <c r="H27" s="137"/>
      <c r="I27" s="139"/>
      <c r="J27" s="703"/>
      <c r="K27" s="705"/>
      <c r="L27" s="137"/>
      <c r="M27" s="139"/>
      <c r="N27" s="703"/>
      <c r="O27" s="705"/>
      <c r="P27" s="137"/>
      <c r="Q27" s="139"/>
      <c r="R27" s="703"/>
      <c r="S27" s="705"/>
    </row>
    <row r="28" spans="2:19" ht="51" customHeight="1" x14ac:dyDescent="0.35">
      <c r="B28" s="612"/>
      <c r="C28" s="612"/>
      <c r="D28" s="140"/>
      <c r="E28" s="141"/>
      <c r="F28" s="700"/>
      <c r="G28" s="702"/>
      <c r="H28" s="140"/>
      <c r="I28" s="142"/>
      <c r="J28" s="704"/>
      <c r="K28" s="706"/>
      <c r="L28" s="140"/>
      <c r="M28" s="142"/>
      <c r="N28" s="704"/>
      <c r="O28" s="706"/>
      <c r="P28" s="140"/>
      <c r="Q28" s="142"/>
      <c r="R28" s="704"/>
      <c r="S28" s="706"/>
    </row>
    <row r="29" spans="2:19" ht="33.75" customHeight="1" x14ac:dyDescent="0.35">
      <c r="B29" s="608" t="s">
        <v>336</v>
      </c>
      <c r="C29" s="659" t="s">
        <v>337</v>
      </c>
      <c r="D29" s="316" t="s">
        <v>338</v>
      </c>
      <c r="E29" s="143" t="s">
        <v>317</v>
      </c>
      <c r="F29" s="143" t="s">
        <v>339</v>
      </c>
      <c r="G29" s="144" t="s">
        <v>340</v>
      </c>
      <c r="H29" s="316" t="s">
        <v>338</v>
      </c>
      <c r="I29" s="143" t="s">
        <v>317</v>
      </c>
      <c r="J29" s="143" t="s">
        <v>339</v>
      </c>
      <c r="K29" s="144" t="s">
        <v>340</v>
      </c>
      <c r="L29" s="316" t="s">
        <v>338</v>
      </c>
      <c r="M29" s="143" t="s">
        <v>317</v>
      </c>
      <c r="N29" s="143" t="s">
        <v>339</v>
      </c>
      <c r="O29" s="144" t="s">
        <v>340</v>
      </c>
      <c r="P29" s="316" t="s">
        <v>338</v>
      </c>
      <c r="Q29" s="143" t="s">
        <v>317</v>
      </c>
      <c r="R29" s="143" t="s">
        <v>339</v>
      </c>
      <c r="S29" s="144" t="s">
        <v>340</v>
      </c>
    </row>
    <row r="30" spans="2:19" ht="30" customHeight="1" x14ac:dyDescent="0.35">
      <c r="B30" s="609"/>
      <c r="C30" s="660"/>
      <c r="D30" s="145"/>
      <c r="E30" s="146"/>
      <c r="F30" s="146"/>
      <c r="G30" s="147"/>
      <c r="H30" s="148"/>
      <c r="I30" s="149"/>
      <c r="J30" s="148"/>
      <c r="K30" s="150"/>
      <c r="L30" s="148"/>
      <c r="M30" s="149"/>
      <c r="N30" s="148"/>
      <c r="O30" s="150"/>
      <c r="P30" s="148"/>
      <c r="Q30" s="149"/>
      <c r="R30" s="148"/>
      <c r="S30" s="150"/>
    </row>
    <row r="31" spans="2:19" ht="36.75" hidden="1" customHeight="1" outlineLevel="1" x14ac:dyDescent="0.35">
      <c r="B31" s="609"/>
      <c r="C31" s="660"/>
      <c r="D31" s="316" t="s">
        <v>338</v>
      </c>
      <c r="E31" s="143" t="s">
        <v>317</v>
      </c>
      <c r="F31" s="143" t="s">
        <v>339</v>
      </c>
      <c r="G31" s="144" t="s">
        <v>340</v>
      </c>
      <c r="H31" s="316" t="s">
        <v>338</v>
      </c>
      <c r="I31" s="143" t="s">
        <v>317</v>
      </c>
      <c r="J31" s="143" t="s">
        <v>339</v>
      </c>
      <c r="K31" s="144" t="s">
        <v>340</v>
      </c>
      <c r="L31" s="316" t="s">
        <v>338</v>
      </c>
      <c r="M31" s="143" t="s">
        <v>317</v>
      </c>
      <c r="N31" s="143" t="s">
        <v>339</v>
      </c>
      <c r="O31" s="144" t="s">
        <v>340</v>
      </c>
      <c r="P31" s="316" t="s">
        <v>338</v>
      </c>
      <c r="Q31" s="143" t="s">
        <v>317</v>
      </c>
      <c r="R31" s="143" t="s">
        <v>339</v>
      </c>
      <c r="S31" s="144" t="s">
        <v>340</v>
      </c>
    </row>
    <row r="32" spans="2:19" ht="30" hidden="1" customHeight="1" outlineLevel="1" x14ac:dyDescent="0.35">
      <c r="B32" s="609"/>
      <c r="C32" s="660"/>
      <c r="D32" s="145"/>
      <c r="E32" s="146"/>
      <c r="F32" s="146"/>
      <c r="G32" s="147"/>
      <c r="H32" s="148"/>
      <c r="I32" s="149"/>
      <c r="J32" s="148"/>
      <c r="K32" s="150"/>
      <c r="L32" s="148"/>
      <c r="M32" s="149"/>
      <c r="N32" s="148"/>
      <c r="O32" s="150"/>
      <c r="P32" s="148"/>
      <c r="Q32" s="149"/>
      <c r="R32" s="148"/>
      <c r="S32" s="150"/>
    </row>
    <row r="33" spans="2:19" ht="36" hidden="1" customHeight="1" outlineLevel="1" x14ac:dyDescent="0.35">
      <c r="B33" s="609"/>
      <c r="C33" s="660"/>
      <c r="D33" s="316" t="s">
        <v>338</v>
      </c>
      <c r="E33" s="143" t="s">
        <v>317</v>
      </c>
      <c r="F33" s="143" t="s">
        <v>339</v>
      </c>
      <c r="G33" s="144" t="s">
        <v>340</v>
      </c>
      <c r="H33" s="316" t="s">
        <v>338</v>
      </c>
      <c r="I33" s="143" t="s">
        <v>317</v>
      </c>
      <c r="J33" s="143" t="s">
        <v>339</v>
      </c>
      <c r="K33" s="144" t="s">
        <v>340</v>
      </c>
      <c r="L33" s="316" t="s">
        <v>338</v>
      </c>
      <c r="M33" s="143" t="s">
        <v>317</v>
      </c>
      <c r="N33" s="143" t="s">
        <v>339</v>
      </c>
      <c r="O33" s="144" t="s">
        <v>340</v>
      </c>
      <c r="P33" s="316" t="s">
        <v>338</v>
      </c>
      <c r="Q33" s="143" t="s">
        <v>317</v>
      </c>
      <c r="R33" s="143" t="s">
        <v>339</v>
      </c>
      <c r="S33" s="144" t="s">
        <v>340</v>
      </c>
    </row>
    <row r="34" spans="2:19" ht="30" hidden="1" customHeight="1" outlineLevel="1" x14ac:dyDescent="0.35">
      <c r="B34" s="609"/>
      <c r="C34" s="660"/>
      <c r="D34" s="145"/>
      <c r="E34" s="146"/>
      <c r="F34" s="146"/>
      <c r="G34" s="147"/>
      <c r="H34" s="148"/>
      <c r="I34" s="149"/>
      <c r="J34" s="148"/>
      <c r="K34" s="150"/>
      <c r="L34" s="148"/>
      <c r="M34" s="149"/>
      <c r="N34" s="148"/>
      <c r="O34" s="150"/>
      <c r="P34" s="148"/>
      <c r="Q34" s="149"/>
      <c r="R34" s="148"/>
      <c r="S34" s="150"/>
    </row>
    <row r="35" spans="2:19" ht="39" hidden="1" customHeight="1" outlineLevel="1" x14ac:dyDescent="0.35">
      <c r="B35" s="609"/>
      <c r="C35" s="660"/>
      <c r="D35" s="316" t="s">
        <v>338</v>
      </c>
      <c r="E35" s="143" t="s">
        <v>317</v>
      </c>
      <c r="F35" s="143" t="s">
        <v>339</v>
      </c>
      <c r="G35" s="144" t="s">
        <v>340</v>
      </c>
      <c r="H35" s="316" t="s">
        <v>338</v>
      </c>
      <c r="I35" s="143" t="s">
        <v>317</v>
      </c>
      <c r="J35" s="143" t="s">
        <v>339</v>
      </c>
      <c r="K35" s="144" t="s">
        <v>340</v>
      </c>
      <c r="L35" s="316" t="s">
        <v>338</v>
      </c>
      <c r="M35" s="143" t="s">
        <v>317</v>
      </c>
      <c r="N35" s="143" t="s">
        <v>339</v>
      </c>
      <c r="O35" s="144" t="s">
        <v>340</v>
      </c>
      <c r="P35" s="316" t="s">
        <v>338</v>
      </c>
      <c r="Q35" s="143" t="s">
        <v>317</v>
      </c>
      <c r="R35" s="143" t="s">
        <v>339</v>
      </c>
      <c r="S35" s="144" t="s">
        <v>340</v>
      </c>
    </row>
    <row r="36" spans="2:19" ht="30" hidden="1" customHeight="1" outlineLevel="1" x14ac:dyDescent="0.35">
      <c r="B36" s="609"/>
      <c r="C36" s="660"/>
      <c r="D36" s="145"/>
      <c r="E36" s="146"/>
      <c r="F36" s="146"/>
      <c r="G36" s="147"/>
      <c r="H36" s="148"/>
      <c r="I36" s="149"/>
      <c r="J36" s="148"/>
      <c r="K36" s="150"/>
      <c r="L36" s="148"/>
      <c r="M36" s="149"/>
      <c r="N36" s="148"/>
      <c r="O36" s="150"/>
      <c r="P36" s="148"/>
      <c r="Q36" s="149"/>
      <c r="R36" s="148"/>
      <c r="S36" s="150"/>
    </row>
    <row r="37" spans="2:19" ht="36.75" hidden="1" customHeight="1" outlineLevel="1" x14ac:dyDescent="0.35">
      <c r="B37" s="609"/>
      <c r="C37" s="660"/>
      <c r="D37" s="316" t="s">
        <v>338</v>
      </c>
      <c r="E37" s="143" t="s">
        <v>317</v>
      </c>
      <c r="F37" s="143" t="s">
        <v>339</v>
      </c>
      <c r="G37" s="144" t="s">
        <v>340</v>
      </c>
      <c r="H37" s="316" t="s">
        <v>338</v>
      </c>
      <c r="I37" s="143" t="s">
        <v>317</v>
      </c>
      <c r="J37" s="143" t="s">
        <v>339</v>
      </c>
      <c r="K37" s="144" t="s">
        <v>340</v>
      </c>
      <c r="L37" s="316" t="s">
        <v>338</v>
      </c>
      <c r="M37" s="143" t="s">
        <v>317</v>
      </c>
      <c r="N37" s="143" t="s">
        <v>339</v>
      </c>
      <c r="O37" s="144" t="s">
        <v>340</v>
      </c>
      <c r="P37" s="316" t="s">
        <v>338</v>
      </c>
      <c r="Q37" s="143" t="s">
        <v>317</v>
      </c>
      <c r="R37" s="143" t="s">
        <v>339</v>
      </c>
      <c r="S37" s="144" t="s">
        <v>340</v>
      </c>
    </row>
    <row r="38" spans="2:19" ht="30" hidden="1" customHeight="1" outlineLevel="1" x14ac:dyDescent="0.35">
      <c r="B38" s="610"/>
      <c r="C38" s="661"/>
      <c r="D38" s="145"/>
      <c r="E38" s="146"/>
      <c r="F38" s="146"/>
      <c r="G38" s="147"/>
      <c r="H38" s="148"/>
      <c r="I38" s="149"/>
      <c r="J38" s="148"/>
      <c r="K38" s="150"/>
      <c r="L38" s="148"/>
      <c r="M38" s="149"/>
      <c r="N38" s="148"/>
      <c r="O38" s="150"/>
      <c r="P38" s="148"/>
      <c r="Q38" s="149"/>
      <c r="R38" s="148"/>
      <c r="S38" s="150"/>
    </row>
    <row r="39" spans="2:19" ht="30" customHeight="1" collapsed="1" x14ac:dyDescent="0.35">
      <c r="B39" s="608" t="s">
        <v>341</v>
      </c>
      <c r="C39" s="608" t="s">
        <v>342</v>
      </c>
      <c r="D39" s="143" t="s">
        <v>343</v>
      </c>
      <c r="E39" s="143" t="s">
        <v>344</v>
      </c>
      <c r="F39" s="117" t="s">
        <v>345</v>
      </c>
      <c r="G39" s="151"/>
      <c r="H39" s="143" t="s">
        <v>343</v>
      </c>
      <c r="I39" s="143" t="s">
        <v>344</v>
      </c>
      <c r="J39" s="117" t="s">
        <v>345</v>
      </c>
      <c r="K39" s="152"/>
      <c r="L39" s="143" t="s">
        <v>343</v>
      </c>
      <c r="M39" s="143" t="s">
        <v>344</v>
      </c>
      <c r="N39" s="117" t="s">
        <v>345</v>
      </c>
      <c r="O39" s="152"/>
      <c r="P39" s="143" t="s">
        <v>343</v>
      </c>
      <c r="Q39" s="143" t="s">
        <v>344</v>
      </c>
      <c r="R39" s="117" t="s">
        <v>345</v>
      </c>
      <c r="S39" s="152"/>
    </row>
    <row r="40" spans="2:19" ht="30" customHeight="1" x14ac:dyDescent="0.35">
      <c r="B40" s="609"/>
      <c r="C40" s="609"/>
      <c r="D40" s="709"/>
      <c r="E40" s="709"/>
      <c r="F40" s="117"/>
      <c r="G40" s="153"/>
      <c r="H40" s="711"/>
      <c r="I40" s="711"/>
      <c r="J40" s="117"/>
      <c r="K40" s="154"/>
      <c r="L40" s="711"/>
      <c r="M40" s="711"/>
      <c r="N40" s="117"/>
      <c r="O40" s="154"/>
      <c r="P40" s="711"/>
      <c r="Q40" s="711"/>
      <c r="R40" s="117" t="s">
        <v>346</v>
      </c>
      <c r="S40" s="154"/>
    </row>
    <row r="41" spans="2:19" ht="30" customHeight="1" x14ac:dyDescent="0.35">
      <c r="B41" s="609"/>
      <c r="C41" s="609"/>
      <c r="D41" s="710"/>
      <c r="E41" s="710"/>
      <c r="F41" s="117"/>
      <c r="G41" s="147">
        <v>0</v>
      </c>
      <c r="H41" s="712"/>
      <c r="I41" s="712"/>
      <c r="J41" s="117"/>
      <c r="K41" s="150"/>
      <c r="L41" s="712"/>
      <c r="M41" s="712"/>
      <c r="N41" s="117"/>
      <c r="O41" s="150"/>
      <c r="P41" s="712"/>
      <c r="Q41" s="712"/>
      <c r="R41" s="117" t="s">
        <v>347</v>
      </c>
      <c r="S41" s="150"/>
    </row>
    <row r="42" spans="2:19" ht="30" hidden="1" customHeight="1" outlineLevel="1" x14ac:dyDescent="0.35">
      <c r="B42" s="609"/>
      <c r="C42" s="609"/>
      <c r="D42" s="143" t="s">
        <v>343</v>
      </c>
      <c r="E42" s="143" t="s">
        <v>344</v>
      </c>
      <c r="F42" s="117" t="s">
        <v>345</v>
      </c>
      <c r="G42" s="151"/>
      <c r="H42" s="143" t="s">
        <v>343</v>
      </c>
      <c r="I42" s="143" t="s">
        <v>344</v>
      </c>
      <c r="J42" s="117" t="s">
        <v>345</v>
      </c>
      <c r="K42" s="152"/>
      <c r="L42" s="143" t="s">
        <v>343</v>
      </c>
      <c r="M42" s="143" t="s">
        <v>344</v>
      </c>
      <c r="N42" s="117" t="s">
        <v>345</v>
      </c>
      <c r="O42" s="152"/>
      <c r="P42" s="143" t="s">
        <v>343</v>
      </c>
      <c r="Q42" s="143" t="s">
        <v>344</v>
      </c>
      <c r="R42" s="117" t="s">
        <v>345</v>
      </c>
      <c r="S42" s="152"/>
    </row>
    <row r="43" spans="2:19" ht="30" hidden="1" customHeight="1" outlineLevel="1" x14ac:dyDescent="0.35">
      <c r="B43" s="609"/>
      <c r="C43" s="609"/>
      <c r="D43" s="709"/>
      <c r="E43" s="709"/>
      <c r="F43" s="117" t="s">
        <v>346</v>
      </c>
      <c r="G43" s="153"/>
      <c r="H43" s="711"/>
      <c r="I43" s="711"/>
      <c r="J43" s="117" t="s">
        <v>346</v>
      </c>
      <c r="K43" s="154"/>
      <c r="L43" s="711"/>
      <c r="M43" s="711"/>
      <c r="N43" s="117" t="s">
        <v>346</v>
      </c>
      <c r="O43" s="154"/>
      <c r="P43" s="711"/>
      <c r="Q43" s="711"/>
      <c r="R43" s="117" t="s">
        <v>346</v>
      </c>
      <c r="S43" s="154"/>
    </row>
    <row r="44" spans="2:19" ht="30" hidden="1" customHeight="1" outlineLevel="1" x14ac:dyDescent="0.35">
      <c r="B44" s="609"/>
      <c r="C44" s="609"/>
      <c r="D44" s="710"/>
      <c r="E44" s="710"/>
      <c r="F44" s="117" t="s">
        <v>347</v>
      </c>
      <c r="G44" s="147"/>
      <c r="H44" s="712"/>
      <c r="I44" s="712"/>
      <c r="J44" s="117" t="s">
        <v>347</v>
      </c>
      <c r="K44" s="150"/>
      <c r="L44" s="712"/>
      <c r="M44" s="712"/>
      <c r="N44" s="117" t="s">
        <v>347</v>
      </c>
      <c r="O44" s="150"/>
      <c r="P44" s="712"/>
      <c r="Q44" s="712"/>
      <c r="R44" s="117" t="s">
        <v>347</v>
      </c>
      <c r="S44" s="150"/>
    </row>
    <row r="45" spans="2:19" ht="30" hidden="1" customHeight="1" outlineLevel="1" x14ac:dyDescent="0.35">
      <c r="B45" s="609"/>
      <c r="C45" s="609"/>
      <c r="D45" s="143" t="s">
        <v>343</v>
      </c>
      <c r="E45" s="143" t="s">
        <v>344</v>
      </c>
      <c r="F45" s="117" t="s">
        <v>345</v>
      </c>
      <c r="G45" s="151"/>
      <c r="H45" s="143" t="s">
        <v>343</v>
      </c>
      <c r="I45" s="143" t="s">
        <v>344</v>
      </c>
      <c r="J45" s="117" t="s">
        <v>345</v>
      </c>
      <c r="K45" s="152"/>
      <c r="L45" s="143" t="s">
        <v>343</v>
      </c>
      <c r="M45" s="143" t="s">
        <v>344</v>
      </c>
      <c r="N45" s="117" t="s">
        <v>345</v>
      </c>
      <c r="O45" s="152"/>
      <c r="P45" s="143" t="s">
        <v>343</v>
      </c>
      <c r="Q45" s="143" t="s">
        <v>344</v>
      </c>
      <c r="R45" s="117" t="s">
        <v>345</v>
      </c>
      <c r="S45" s="152"/>
    </row>
    <row r="46" spans="2:19" ht="30" hidden="1" customHeight="1" outlineLevel="1" x14ac:dyDescent="0.35">
      <c r="B46" s="609"/>
      <c r="C46" s="609"/>
      <c r="D46" s="709"/>
      <c r="E46" s="709"/>
      <c r="F46" s="117" t="s">
        <v>346</v>
      </c>
      <c r="G46" s="153"/>
      <c r="H46" s="711"/>
      <c r="I46" s="711"/>
      <c r="J46" s="117" t="s">
        <v>346</v>
      </c>
      <c r="K46" s="154"/>
      <c r="L46" s="711"/>
      <c r="M46" s="711"/>
      <c r="N46" s="117" t="s">
        <v>346</v>
      </c>
      <c r="O46" s="154"/>
      <c r="P46" s="711"/>
      <c r="Q46" s="711"/>
      <c r="R46" s="117" t="s">
        <v>346</v>
      </c>
      <c r="S46" s="154"/>
    </row>
    <row r="47" spans="2:19" ht="30" hidden="1" customHeight="1" outlineLevel="1" x14ac:dyDescent="0.35">
      <c r="B47" s="609"/>
      <c r="C47" s="609"/>
      <c r="D47" s="710"/>
      <c r="E47" s="710"/>
      <c r="F47" s="117" t="s">
        <v>347</v>
      </c>
      <c r="G47" s="147"/>
      <c r="H47" s="712"/>
      <c r="I47" s="712"/>
      <c r="J47" s="117" t="s">
        <v>347</v>
      </c>
      <c r="K47" s="150"/>
      <c r="L47" s="712"/>
      <c r="M47" s="712"/>
      <c r="N47" s="117" t="s">
        <v>347</v>
      </c>
      <c r="O47" s="150"/>
      <c r="P47" s="712"/>
      <c r="Q47" s="712"/>
      <c r="R47" s="117" t="s">
        <v>347</v>
      </c>
      <c r="S47" s="150"/>
    </row>
    <row r="48" spans="2:19" ht="30" hidden="1" customHeight="1" outlineLevel="1" x14ac:dyDescent="0.35">
      <c r="B48" s="609"/>
      <c r="C48" s="609"/>
      <c r="D48" s="143" t="s">
        <v>343</v>
      </c>
      <c r="E48" s="143" t="s">
        <v>344</v>
      </c>
      <c r="F48" s="117" t="s">
        <v>345</v>
      </c>
      <c r="G48" s="151"/>
      <c r="H48" s="143" t="s">
        <v>343</v>
      </c>
      <c r="I48" s="143" t="s">
        <v>344</v>
      </c>
      <c r="J48" s="117" t="s">
        <v>345</v>
      </c>
      <c r="K48" s="152"/>
      <c r="L48" s="143" t="s">
        <v>343</v>
      </c>
      <c r="M48" s="143" t="s">
        <v>344</v>
      </c>
      <c r="N48" s="117" t="s">
        <v>345</v>
      </c>
      <c r="O48" s="152"/>
      <c r="P48" s="143" t="s">
        <v>343</v>
      </c>
      <c r="Q48" s="143" t="s">
        <v>344</v>
      </c>
      <c r="R48" s="117" t="s">
        <v>345</v>
      </c>
      <c r="S48" s="152"/>
    </row>
    <row r="49" spans="2:19" ht="30" hidden="1" customHeight="1" outlineLevel="1" x14ac:dyDescent="0.35">
      <c r="B49" s="609"/>
      <c r="C49" s="609"/>
      <c r="D49" s="709"/>
      <c r="E49" s="709"/>
      <c r="F49" s="117" t="s">
        <v>346</v>
      </c>
      <c r="G49" s="153"/>
      <c r="H49" s="711"/>
      <c r="I49" s="711"/>
      <c r="J49" s="117" t="s">
        <v>346</v>
      </c>
      <c r="K49" s="154"/>
      <c r="L49" s="711"/>
      <c r="M49" s="711"/>
      <c r="N49" s="117" t="s">
        <v>346</v>
      </c>
      <c r="O49" s="154"/>
      <c r="P49" s="711"/>
      <c r="Q49" s="711"/>
      <c r="R49" s="117" t="s">
        <v>346</v>
      </c>
      <c r="S49" s="154"/>
    </row>
    <row r="50" spans="2:19" ht="30" hidden="1" customHeight="1" outlineLevel="1" x14ac:dyDescent="0.35">
      <c r="B50" s="610"/>
      <c r="C50" s="610"/>
      <c r="D50" s="710"/>
      <c r="E50" s="710"/>
      <c r="F50" s="117" t="s">
        <v>347</v>
      </c>
      <c r="G50" s="147"/>
      <c r="H50" s="712"/>
      <c r="I50" s="712"/>
      <c r="J50" s="117" t="s">
        <v>347</v>
      </c>
      <c r="K50" s="150"/>
      <c r="L50" s="712"/>
      <c r="M50" s="712"/>
      <c r="N50" s="117" t="s">
        <v>347</v>
      </c>
      <c r="O50" s="150"/>
      <c r="P50" s="712"/>
      <c r="Q50" s="712"/>
      <c r="R50" s="117" t="s">
        <v>347</v>
      </c>
      <c r="S50" s="150"/>
    </row>
    <row r="51" spans="2:19" ht="30" customHeight="1" collapsed="1" thickBot="1" x14ac:dyDescent="0.4">
      <c r="C51" s="155"/>
      <c r="D51" s="156"/>
    </row>
    <row r="52" spans="2:19" ht="30" customHeight="1" thickBot="1" x14ac:dyDescent="0.4">
      <c r="D52" s="648" t="s">
        <v>318</v>
      </c>
      <c r="E52" s="645"/>
      <c r="F52" s="645"/>
      <c r="G52" s="649"/>
      <c r="H52" s="648" t="s">
        <v>319</v>
      </c>
      <c r="I52" s="645"/>
      <c r="J52" s="645"/>
      <c r="K52" s="649"/>
      <c r="L52" s="648" t="s">
        <v>320</v>
      </c>
      <c r="M52" s="645"/>
      <c r="N52" s="645"/>
      <c r="O52" s="649"/>
      <c r="P52" s="648" t="s">
        <v>321</v>
      </c>
      <c r="Q52" s="645"/>
      <c r="R52" s="645"/>
      <c r="S52" s="649"/>
    </row>
    <row r="53" spans="2:19" ht="30" customHeight="1" x14ac:dyDescent="0.35">
      <c r="B53" s="611" t="s">
        <v>348</v>
      </c>
      <c r="C53" s="611" t="s">
        <v>349</v>
      </c>
      <c r="D53" s="617" t="s">
        <v>350</v>
      </c>
      <c r="E53" s="643"/>
      <c r="F53" s="157" t="s">
        <v>317</v>
      </c>
      <c r="G53" s="158" t="s">
        <v>351</v>
      </c>
      <c r="H53" s="617" t="s">
        <v>350</v>
      </c>
      <c r="I53" s="643"/>
      <c r="J53" s="157" t="s">
        <v>317</v>
      </c>
      <c r="K53" s="158" t="s">
        <v>351</v>
      </c>
      <c r="L53" s="617" t="s">
        <v>350</v>
      </c>
      <c r="M53" s="643"/>
      <c r="N53" s="157" t="s">
        <v>317</v>
      </c>
      <c r="O53" s="158" t="s">
        <v>351</v>
      </c>
      <c r="P53" s="617" t="s">
        <v>350</v>
      </c>
      <c r="Q53" s="643"/>
      <c r="R53" s="157" t="s">
        <v>317</v>
      </c>
      <c r="S53" s="158" t="s">
        <v>351</v>
      </c>
    </row>
    <row r="54" spans="2:19" ht="45" customHeight="1" x14ac:dyDescent="0.35">
      <c r="B54" s="616"/>
      <c r="C54" s="616"/>
      <c r="D54" s="137" t="s">
        <v>327</v>
      </c>
      <c r="E54" s="138">
        <v>0</v>
      </c>
      <c r="F54" s="699" t="s">
        <v>500</v>
      </c>
      <c r="G54" s="701" t="s">
        <v>525</v>
      </c>
      <c r="H54" s="137" t="s">
        <v>327</v>
      </c>
      <c r="I54" s="139">
        <v>300</v>
      </c>
      <c r="J54" s="703" t="s">
        <v>445</v>
      </c>
      <c r="K54" s="705" t="s">
        <v>503</v>
      </c>
      <c r="L54" s="137" t="s">
        <v>327</v>
      </c>
      <c r="M54" s="139">
        <v>180</v>
      </c>
      <c r="N54" s="703" t="s">
        <v>500</v>
      </c>
      <c r="O54" s="705" t="s">
        <v>503</v>
      </c>
      <c r="P54" s="137" t="s">
        <v>327</v>
      </c>
      <c r="Q54" s="139"/>
      <c r="R54" s="703"/>
      <c r="S54" s="705"/>
    </row>
    <row r="55" spans="2:19" ht="45" customHeight="1" x14ac:dyDescent="0.35">
      <c r="B55" s="612"/>
      <c r="C55" s="612"/>
      <c r="D55" s="140" t="s">
        <v>335</v>
      </c>
      <c r="E55" s="141">
        <v>0</v>
      </c>
      <c r="F55" s="700"/>
      <c r="G55" s="702"/>
      <c r="H55" s="140" t="s">
        <v>335</v>
      </c>
      <c r="I55" s="142">
        <v>0.4</v>
      </c>
      <c r="J55" s="704"/>
      <c r="K55" s="706"/>
      <c r="L55" s="140" t="s">
        <v>335</v>
      </c>
      <c r="M55" s="142">
        <v>0.35</v>
      </c>
      <c r="N55" s="704"/>
      <c r="O55" s="706"/>
      <c r="P55" s="140" t="s">
        <v>335</v>
      </c>
      <c r="Q55" s="142"/>
      <c r="R55" s="704"/>
      <c r="S55" s="706"/>
    </row>
    <row r="56" spans="2:19" ht="30" customHeight="1" x14ac:dyDescent="0.35">
      <c r="B56" s="608" t="s">
        <v>352</v>
      </c>
      <c r="C56" s="608" t="s">
        <v>353</v>
      </c>
      <c r="D56" s="143" t="s">
        <v>354</v>
      </c>
      <c r="E56" s="310" t="s">
        <v>355</v>
      </c>
      <c r="F56" s="623" t="s">
        <v>356</v>
      </c>
      <c r="G56" s="683"/>
      <c r="H56" s="143" t="s">
        <v>354</v>
      </c>
      <c r="I56" s="310" t="s">
        <v>355</v>
      </c>
      <c r="J56" s="623" t="s">
        <v>356</v>
      </c>
      <c r="K56" s="683"/>
      <c r="L56" s="143" t="s">
        <v>354</v>
      </c>
      <c r="M56" s="310" t="s">
        <v>355</v>
      </c>
      <c r="N56" s="623" t="s">
        <v>356</v>
      </c>
      <c r="O56" s="683"/>
      <c r="P56" s="143" t="s">
        <v>354</v>
      </c>
      <c r="Q56" s="310" t="s">
        <v>355</v>
      </c>
      <c r="R56" s="623" t="s">
        <v>356</v>
      </c>
      <c r="S56" s="683"/>
    </row>
    <row r="57" spans="2:19" ht="30" customHeight="1" x14ac:dyDescent="0.35">
      <c r="B57" s="609"/>
      <c r="C57" s="610"/>
      <c r="D57" s="159">
        <v>0</v>
      </c>
      <c r="E57" s="160">
        <v>0</v>
      </c>
      <c r="F57" s="707" t="s">
        <v>473</v>
      </c>
      <c r="G57" s="708"/>
      <c r="H57" s="161">
        <v>440</v>
      </c>
      <c r="I57" s="162">
        <v>0.35</v>
      </c>
      <c r="J57" s="697" t="s">
        <v>473</v>
      </c>
      <c r="K57" s="698"/>
      <c r="L57" s="161">
        <v>440</v>
      </c>
      <c r="M57" s="162">
        <v>0.3</v>
      </c>
      <c r="N57" s="697" t="s">
        <v>473</v>
      </c>
      <c r="O57" s="698"/>
      <c r="P57" s="161"/>
      <c r="Q57" s="162"/>
      <c r="R57" s="697"/>
      <c r="S57" s="698"/>
    </row>
    <row r="58" spans="2:19" ht="30" customHeight="1" x14ac:dyDescent="0.35">
      <c r="B58" s="609"/>
      <c r="C58" s="608" t="s">
        <v>357</v>
      </c>
      <c r="D58" s="163" t="s">
        <v>356</v>
      </c>
      <c r="E58" s="309" t="s">
        <v>339</v>
      </c>
      <c r="F58" s="143" t="s">
        <v>317</v>
      </c>
      <c r="G58" s="314" t="s">
        <v>351</v>
      </c>
      <c r="H58" s="163" t="s">
        <v>356</v>
      </c>
      <c r="I58" s="309" t="s">
        <v>339</v>
      </c>
      <c r="J58" s="143" t="s">
        <v>317</v>
      </c>
      <c r="K58" s="314" t="s">
        <v>351</v>
      </c>
      <c r="L58" s="163" t="s">
        <v>356</v>
      </c>
      <c r="M58" s="309" t="s">
        <v>339</v>
      </c>
      <c r="N58" s="143" t="s">
        <v>317</v>
      </c>
      <c r="O58" s="314" t="s">
        <v>351</v>
      </c>
      <c r="P58" s="163" t="s">
        <v>356</v>
      </c>
      <c r="Q58" s="309" t="s">
        <v>339</v>
      </c>
      <c r="R58" s="143" t="s">
        <v>317</v>
      </c>
      <c r="S58" s="314" t="s">
        <v>351</v>
      </c>
    </row>
    <row r="59" spans="2:19" ht="30" customHeight="1" x14ac:dyDescent="0.35">
      <c r="B59" s="610"/>
      <c r="C59" s="695"/>
      <c r="D59" s="164" t="s">
        <v>478</v>
      </c>
      <c r="E59" s="165" t="s">
        <v>495</v>
      </c>
      <c r="F59" s="146" t="s">
        <v>445</v>
      </c>
      <c r="G59" s="166" t="s">
        <v>525</v>
      </c>
      <c r="H59" s="167" t="s">
        <v>478</v>
      </c>
      <c r="I59" s="168" t="s">
        <v>495</v>
      </c>
      <c r="J59" s="148" t="s">
        <v>484</v>
      </c>
      <c r="K59" s="169" t="s">
        <v>511</v>
      </c>
      <c r="L59" s="167" t="s">
        <v>478</v>
      </c>
      <c r="M59" s="168" t="s">
        <v>495</v>
      </c>
      <c r="N59" s="148" t="s">
        <v>484</v>
      </c>
      <c r="O59" s="169" t="s">
        <v>503</v>
      </c>
      <c r="P59" s="167"/>
      <c r="Q59" s="168"/>
      <c r="R59" s="148"/>
      <c r="S59" s="169"/>
    </row>
    <row r="60" spans="2:19" ht="30" customHeight="1" thickBot="1" x14ac:dyDescent="0.4">
      <c r="B60" s="133"/>
      <c r="C60" s="170"/>
      <c r="D60" s="156"/>
    </row>
    <row r="61" spans="2:19" ht="30" customHeight="1" thickBot="1" x14ac:dyDescent="0.4">
      <c r="B61" s="133"/>
      <c r="C61" s="133"/>
      <c r="D61" s="648" t="s">
        <v>318</v>
      </c>
      <c r="E61" s="645"/>
      <c r="F61" s="645"/>
      <c r="G61" s="645"/>
      <c r="H61" s="648" t="s">
        <v>319</v>
      </c>
      <c r="I61" s="645"/>
      <c r="J61" s="645"/>
      <c r="K61" s="649"/>
      <c r="L61" s="645" t="s">
        <v>320</v>
      </c>
      <c r="M61" s="645"/>
      <c r="N61" s="645"/>
      <c r="O61" s="645"/>
      <c r="P61" s="648" t="s">
        <v>321</v>
      </c>
      <c r="Q61" s="645"/>
      <c r="R61" s="645"/>
      <c r="S61" s="649"/>
    </row>
    <row r="62" spans="2:19" ht="30" customHeight="1" x14ac:dyDescent="0.35">
      <c r="B62" s="611" t="s">
        <v>358</v>
      </c>
      <c r="C62" s="611" t="s">
        <v>359</v>
      </c>
      <c r="D62" s="689" t="s">
        <v>360</v>
      </c>
      <c r="E62" s="690"/>
      <c r="F62" s="617" t="s">
        <v>317</v>
      </c>
      <c r="G62" s="618"/>
      <c r="H62" s="696" t="s">
        <v>360</v>
      </c>
      <c r="I62" s="690"/>
      <c r="J62" s="617" t="s">
        <v>317</v>
      </c>
      <c r="K62" s="619"/>
      <c r="L62" s="696" t="s">
        <v>360</v>
      </c>
      <c r="M62" s="690"/>
      <c r="N62" s="617" t="s">
        <v>317</v>
      </c>
      <c r="O62" s="619"/>
      <c r="P62" s="696" t="s">
        <v>360</v>
      </c>
      <c r="Q62" s="690"/>
      <c r="R62" s="617" t="s">
        <v>317</v>
      </c>
      <c r="S62" s="619"/>
    </row>
    <row r="63" spans="2:19" ht="36.75" customHeight="1" x14ac:dyDescent="0.35">
      <c r="B63" s="612"/>
      <c r="C63" s="612"/>
      <c r="D63" s="684"/>
      <c r="E63" s="685"/>
      <c r="F63" s="667"/>
      <c r="G63" s="686"/>
      <c r="H63" s="687"/>
      <c r="I63" s="688"/>
      <c r="J63" s="679"/>
      <c r="K63" s="680"/>
      <c r="L63" s="687"/>
      <c r="M63" s="688"/>
      <c r="N63" s="679"/>
      <c r="O63" s="680"/>
      <c r="P63" s="687"/>
      <c r="Q63" s="688"/>
      <c r="R63" s="679"/>
      <c r="S63" s="680"/>
    </row>
    <row r="64" spans="2:19" ht="45" customHeight="1" x14ac:dyDescent="0.35">
      <c r="B64" s="608" t="s">
        <v>361</v>
      </c>
      <c r="C64" s="608" t="s">
        <v>362</v>
      </c>
      <c r="D64" s="143" t="s">
        <v>363</v>
      </c>
      <c r="E64" s="143" t="s">
        <v>364</v>
      </c>
      <c r="F64" s="623" t="s">
        <v>365</v>
      </c>
      <c r="G64" s="683"/>
      <c r="H64" s="171" t="s">
        <v>363</v>
      </c>
      <c r="I64" s="143" t="s">
        <v>364</v>
      </c>
      <c r="J64" s="691" t="s">
        <v>365</v>
      </c>
      <c r="K64" s="683"/>
      <c r="L64" s="171" t="s">
        <v>363</v>
      </c>
      <c r="M64" s="143" t="s">
        <v>364</v>
      </c>
      <c r="N64" s="691" t="s">
        <v>365</v>
      </c>
      <c r="O64" s="683"/>
      <c r="P64" s="171" t="s">
        <v>363</v>
      </c>
      <c r="Q64" s="143" t="s">
        <v>364</v>
      </c>
      <c r="R64" s="691" t="s">
        <v>365</v>
      </c>
      <c r="S64" s="683"/>
    </row>
    <row r="65" spans="2:19" ht="27" customHeight="1" x14ac:dyDescent="0.35">
      <c r="B65" s="610"/>
      <c r="C65" s="610"/>
      <c r="D65" s="159"/>
      <c r="E65" s="160"/>
      <c r="F65" s="692"/>
      <c r="G65" s="692"/>
      <c r="H65" s="161"/>
      <c r="I65" s="162"/>
      <c r="J65" s="693"/>
      <c r="K65" s="694"/>
      <c r="L65" s="161"/>
      <c r="M65" s="162"/>
      <c r="N65" s="693"/>
      <c r="O65" s="694"/>
      <c r="P65" s="161"/>
      <c r="Q65" s="162"/>
      <c r="R65" s="693"/>
      <c r="S65" s="694"/>
    </row>
    <row r="66" spans="2:19" ht="33.75" customHeight="1" thickBot="1" x14ac:dyDescent="0.4">
      <c r="B66" s="133"/>
      <c r="C66" s="133"/>
    </row>
    <row r="67" spans="2:19" ht="37.5" customHeight="1" thickBot="1" x14ac:dyDescent="0.4">
      <c r="B67" s="133"/>
      <c r="C67" s="133"/>
      <c r="D67" s="648" t="s">
        <v>318</v>
      </c>
      <c r="E67" s="645"/>
      <c r="F67" s="645"/>
      <c r="G67" s="649"/>
      <c r="H67" s="645" t="s">
        <v>319</v>
      </c>
      <c r="I67" s="645"/>
      <c r="J67" s="645"/>
      <c r="K67" s="649"/>
      <c r="L67" s="645" t="s">
        <v>319</v>
      </c>
      <c r="M67" s="645"/>
      <c r="N67" s="645"/>
      <c r="O67" s="649"/>
      <c r="P67" s="645" t="s">
        <v>319</v>
      </c>
      <c r="Q67" s="645"/>
      <c r="R67" s="645"/>
      <c r="S67" s="649"/>
    </row>
    <row r="68" spans="2:19" ht="37.5" customHeight="1" x14ac:dyDescent="0.35">
      <c r="B68" s="611" t="s">
        <v>366</v>
      </c>
      <c r="C68" s="611" t="s">
        <v>367</v>
      </c>
      <c r="D68" s="172" t="s">
        <v>368</v>
      </c>
      <c r="E68" s="157" t="s">
        <v>369</v>
      </c>
      <c r="F68" s="617" t="s">
        <v>370</v>
      </c>
      <c r="G68" s="619"/>
      <c r="H68" s="172" t="s">
        <v>368</v>
      </c>
      <c r="I68" s="157" t="s">
        <v>369</v>
      </c>
      <c r="J68" s="617" t="s">
        <v>370</v>
      </c>
      <c r="K68" s="619"/>
      <c r="L68" s="172" t="s">
        <v>368</v>
      </c>
      <c r="M68" s="157" t="s">
        <v>369</v>
      </c>
      <c r="N68" s="617" t="s">
        <v>370</v>
      </c>
      <c r="O68" s="619"/>
      <c r="P68" s="172" t="s">
        <v>368</v>
      </c>
      <c r="Q68" s="157" t="s">
        <v>369</v>
      </c>
      <c r="R68" s="617" t="s">
        <v>370</v>
      </c>
      <c r="S68" s="619"/>
    </row>
    <row r="69" spans="2:19" ht="44.25" customHeight="1" x14ac:dyDescent="0.35">
      <c r="B69" s="616"/>
      <c r="C69" s="612"/>
      <c r="D69" s="173"/>
      <c r="E69" s="174"/>
      <c r="F69" s="681"/>
      <c r="G69" s="682"/>
      <c r="H69" s="175"/>
      <c r="I69" s="176"/>
      <c r="J69" s="669"/>
      <c r="K69" s="670"/>
      <c r="L69" s="175"/>
      <c r="M69" s="176"/>
      <c r="N69" s="669"/>
      <c r="O69" s="670"/>
      <c r="P69" s="175"/>
      <c r="Q69" s="176"/>
      <c r="R69" s="669"/>
      <c r="S69" s="670"/>
    </row>
    <row r="70" spans="2:19" ht="36.75" customHeight="1" x14ac:dyDescent="0.35">
      <c r="B70" s="616"/>
      <c r="C70" s="611" t="s">
        <v>671</v>
      </c>
      <c r="D70" s="143" t="s">
        <v>317</v>
      </c>
      <c r="E70" s="316" t="s">
        <v>371</v>
      </c>
      <c r="F70" s="623" t="s">
        <v>372</v>
      </c>
      <c r="G70" s="683"/>
      <c r="H70" s="143" t="s">
        <v>317</v>
      </c>
      <c r="I70" s="316" t="s">
        <v>371</v>
      </c>
      <c r="J70" s="623" t="s">
        <v>372</v>
      </c>
      <c r="K70" s="683"/>
      <c r="L70" s="143" t="s">
        <v>317</v>
      </c>
      <c r="M70" s="316" t="s">
        <v>371</v>
      </c>
      <c r="N70" s="623" t="s">
        <v>372</v>
      </c>
      <c r="O70" s="683"/>
      <c r="P70" s="143" t="s">
        <v>317</v>
      </c>
      <c r="Q70" s="316" t="s">
        <v>371</v>
      </c>
      <c r="R70" s="623" t="s">
        <v>372</v>
      </c>
      <c r="S70" s="683"/>
    </row>
    <row r="71" spans="2:19" ht="30" customHeight="1" x14ac:dyDescent="0.35">
      <c r="B71" s="616"/>
      <c r="C71" s="616"/>
      <c r="D71" s="146"/>
      <c r="E71" s="174"/>
      <c r="F71" s="667"/>
      <c r="G71" s="668"/>
      <c r="H71" s="148"/>
      <c r="I71" s="176"/>
      <c r="J71" s="679"/>
      <c r="K71" s="680"/>
      <c r="L71" s="148"/>
      <c r="M71" s="176"/>
      <c r="N71" s="679"/>
      <c r="O71" s="680"/>
      <c r="P71" s="148"/>
      <c r="Q71" s="176"/>
      <c r="R71" s="679"/>
      <c r="S71" s="680"/>
    </row>
    <row r="72" spans="2:19" ht="30" hidden="1" customHeight="1" outlineLevel="1" x14ac:dyDescent="0.35">
      <c r="B72" s="616"/>
      <c r="C72" s="616"/>
      <c r="D72" s="146"/>
      <c r="E72" s="174"/>
      <c r="F72" s="667"/>
      <c r="G72" s="668"/>
      <c r="H72" s="148"/>
      <c r="I72" s="176"/>
      <c r="J72" s="679"/>
      <c r="K72" s="680"/>
      <c r="L72" s="148"/>
      <c r="M72" s="176"/>
      <c r="N72" s="679"/>
      <c r="O72" s="680"/>
      <c r="P72" s="148"/>
      <c r="Q72" s="176"/>
      <c r="R72" s="679"/>
      <c r="S72" s="680"/>
    </row>
    <row r="73" spans="2:19" ht="30" hidden="1" customHeight="1" outlineLevel="1" x14ac:dyDescent="0.35">
      <c r="B73" s="616"/>
      <c r="C73" s="616"/>
      <c r="D73" s="146"/>
      <c r="E73" s="174"/>
      <c r="F73" s="667"/>
      <c r="G73" s="668"/>
      <c r="H73" s="148"/>
      <c r="I73" s="176"/>
      <c r="J73" s="679"/>
      <c r="K73" s="680"/>
      <c r="L73" s="148"/>
      <c r="M73" s="176"/>
      <c r="N73" s="679"/>
      <c r="O73" s="680"/>
      <c r="P73" s="148"/>
      <c r="Q73" s="176"/>
      <c r="R73" s="679"/>
      <c r="S73" s="680"/>
    </row>
    <row r="74" spans="2:19" ht="30" hidden="1" customHeight="1" outlineLevel="1" x14ac:dyDescent="0.35">
      <c r="B74" s="616"/>
      <c r="C74" s="616"/>
      <c r="D74" s="146"/>
      <c r="E74" s="174"/>
      <c r="F74" s="667"/>
      <c r="G74" s="668"/>
      <c r="H74" s="148"/>
      <c r="I74" s="176"/>
      <c r="J74" s="679"/>
      <c r="K74" s="680"/>
      <c r="L74" s="148"/>
      <c r="M74" s="176"/>
      <c r="N74" s="679"/>
      <c r="O74" s="680"/>
      <c r="P74" s="148"/>
      <c r="Q74" s="176"/>
      <c r="R74" s="679"/>
      <c r="S74" s="680"/>
    </row>
    <row r="75" spans="2:19" ht="30" hidden="1" customHeight="1" outlineLevel="1" x14ac:dyDescent="0.35">
      <c r="B75" s="616"/>
      <c r="C75" s="616"/>
      <c r="D75" s="146"/>
      <c r="E75" s="174"/>
      <c r="F75" s="667"/>
      <c r="G75" s="668"/>
      <c r="H75" s="148"/>
      <c r="I75" s="176"/>
      <c r="J75" s="679"/>
      <c r="K75" s="680"/>
      <c r="L75" s="148"/>
      <c r="M75" s="176"/>
      <c r="N75" s="679"/>
      <c r="O75" s="680"/>
      <c r="P75" s="148"/>
      <c r="Q75" s="176"/>
      <c r="R75" s="679"/>
      <c r="S75" s="680"/>
    </row>
    <row r="76" spans="2:19" ht="30" hidden="1" customHeight="1" outlineLevel="1" x14ac:dyDescent="0.35">
      <c r="B76" s="612"/>
      <c r="C76" s="612"/>
      <c r="D76" s="146"/>
      <c r="E76" s="174"/>
      <c r="F76" s="667"/>
      <c r="G76" s="668"/>
      <c r="H76" s="148"/>
      <c r="I76" s="176"/>
      <c r="J76" s="679"/>
      <c r="K76" s="680"/>
      <c r="L76" s="148"/>
      <c r="M76" s="176"/>
      <c r="N76" s="679"/>
      <c r="O76" s="680"/>
      <c r="P76" s="148"/>
      <c r="Q76" s="176"/>
      <c r="R76" s="679"/>
      <c r="S76" s="680"/>
    </row>
    <row r="77" spans="2:19" ht="35.25" customHeight="1" collapsed="1" x14ac:dyDescent="0.35">
      <c r="B77" s="608" t="s">
        <v>373</v>
      </c>
      <c r="C77" s="673" t="s">
        <v>672</v>
      </c>
      <c r="D77" s="310" t="s">
        <v>374</v>
      </c>
      <c r="E77" s="623" t="s">
        <v>356</v>
      </c>
      <c r="F77" s="624"/>
      <c r="G77" s="144" t="s">
        <v>317</v>
      </c>
      <c r="H77" s="310" t="s">
        <v>374</v>
      </c>
      <c r="I77" s="623" t="s">
        <v>356</v>
      </c>
      <c r="J77" s="624"/>
      <c r="K77" s="144" t="s">
        <v>317</v>
      </c>
      <c r="L77" s="310" t="s">
        <v>374</v>
      </c>
      <c r="M77" s="623" t="s">
        <v>356</v>
      </c>
      <c r="N77" s="624"/>
      <c r="O77" s="144" t="s">
        <v>317</v>
      </c>
      <c r="P77" s="310" t="s">
        <v>374</v>
      </c>
      <c r="Q77" s="623" t="s">
        <v>356</v>
      </c>
      <c r="R77" s="624"/>
      <c r="S77" s="144" t="s">
        <v>317</v>
      </c>
    </row>
    <row r="78" spans="2:19" ht="35.25" customHeight="1" x14ac:dyDescent="0.35">
      <c r="B78" s="609"/>
      <c r="C78" s="673"/>
      <c r="D78" s="311"/>
      <c r="E78" s="674"/>
      <c r="F78" s="675"/>
      <c r="G78" s="177"/>
      <c r="H78" s="312"/>
      <c r="I78" s="676"/>
      <c r="J78" s="677"/>
      <c r="K78" s="178"/>
      <c r="L78" s="312"/>
      <c r="M78" s="676"/>
      <c r="N78" s="677"/>
      <c r="O78" s="178"/>
      <c r="P78" s="312"/>
      <c r="Q78" s="676"/>
      <c r="R78" s="677"/>
      <c r="S78" s="178"/>
    </row>
    <row r="79" spans="2:19" ht="35.25" hidden="1" customHeight="1" outlineLevel="1" x14ac:dyDescent="0.35">
      <c r="B79" s="609"/>
      <c r="C79" s="673"/>
      <c r="D79" s="311"/>
      <c r="E79" s="674"/>
      <c r="F79" s="675"/>
      <c r="G79" s="177"/>
      <c r="H79" s="312"/>
      <c r="I79" s="676"/>
      <c r="J79" s="677"/>
      <c r="K79" s="178"/>
      <c r="L79" s="312"/>
      <c r="M79" s="676"/>
      <c r="N79" s="677"/>
      <c r="O79" s="178"/>
      <c r="P79" s="312"/>
      <c r="Q79" s="676"/>
      <c r="R79" s="677"/>
      <c r="S79" s="178"/>
    </row>
    <row r="80" spans="2:19" ht="35.25" hidden="1" customHeight="1" outlineLevel="1" x14ac:dyDescent="0.35">
      <c r="B80" s="609"/>
      <c r="C80" s="673"/>
      <c r="D80" s="311"/>
      <c r="E80" s="674"/>
      <c r="F80" s="675"/>
      <c r="G80" s="177"/>
      <c r="H80" s="312"/>
      <c r="I80" s="676"/>
      <c r="J80" s="677"/>
      <c r="K80" s="178"/>
      <c r="L80" s="312"/>
      <c r="M80" s="676"/>
      <c r="N80" s="677"/>
      <c r="O80" s="178"/>
      <c r="P80" s="312"/>
      <c r="Q80" s="676"/>
      <c r="R80" s="677"/>
      <c r="S80" s="178"/>
    </row>
    <row r="81" spans="2:19" ht="35.25" hidden="1" customHeight="1" outlineLevel="1" x14ac:dyDescent="0.35">
      <c r="B81" s="609"/>
      <c r="C81" s="673"/>
      <c r="D81" s="311"/>
      <c r="E81" s="674"/>
      <c r="F81" s="675"/>
      <c r="G81" s="177"/>
      <c r="H81" s="312"/>
      <c r="I81" s="676"/>
      <c r="J81" s="677"/>
      <c r="K81" s="178"/>
      <c r="L81" s="312"/>
      <c r="M81" s="676"/>
      <c r="N81" s="677"/>
      <c r="O81" s="178"/>
      <c r="P81" s="312"/>
      <c r="Q81" s="676"/>
      <c r="R81" s="677"/>
      <c r="S81" s="178"/>
    </row>
    <row r="82" spans="2:19" ht="35.25" hidden="1" customHeight="1" outlineLevel="1" x14ac:dyDescent="0.35">
      <c r="B82" s="609"/>
      <c r="C82" s="673"/>
      <c r="D82" s="311"/>
      <c r="E82" s="674"/>
      <c r="F82" s="675"/>
      <c r="G82" s="177"/>
      <c r="H82" s="312"/>
      <c r="I82" s="676"/>
      <c r="J82" s="677"/>
      <c r="K82" s="178"/>
      <c r="L82" s="312"/>
      <c r="M82" s="676"/>
      <c r="N82" s="677"/>
      <c r="O82" s="178"/>
      <c r="P82" s="312"/>
      <c r="Q82" s="676"/>
      <c r="R82" s="677"/>
      <c r="S82" s="178"/>
    </row>
    <row r="83" spans="2:19" ht="33" hidden="1" customHeight="1" outlineLevel="1" x14ac:dyDescent="0.35">
      <c r="B83" s="610"/>
      <c r="C83" s="673"/>
      <c r="D83" s="311"/>
      <c r="E83" s="674"/>
      <c r="F83" s="675"/>
      <c r="G83" s="177"/>
      <c r="H83" s="312"/>
      <c r="I83" s="676"/>
      <c r="J83" s="677"/>
      <c r="K83" s="178"/>
      <c r="L83" s="312"/>
      <c r="M83" s="676"/>
      <c r="N83" s="677"/>
      <c r="O83" s="178"/>
      <c r="P83" s="312"/>
      <c r="Q83" s="676"/>
      <c r="R83" s="677"/>
      <c r="S83" s="178"/>
    </row>
    <row r="84" spans="2:19" ht="31.5" customHeight="1" collapsed="1" thickBot="1" x14ac:dyDescent="0.4">
      <c r="B84" s="133"/>
      <c r="C84" s="179"/>
      <c r="D84" s="156"/>
    </row>
    <row r="85" spans="2:19" ht="30.75" customHeight="1" thickBot="1" x14ac:dyDescent="0.4">
      <c r="B85" s="133"/>
      <c r="C85" s="133"/>
      <c r="D85" s="648" t="s">
        <v>318</v>
      </c>
      <c r="E85" s="645"/>
      <c r="F85" s="645"/>
      <c r="G85" s="649"/>
      <c r="H85" s="625" t="s">
        <v>318</v>
      </c>
      <c r="I85" s="626"/>
      <c r="J85" s="626"/>
      <c r="K85" s="627"/>
      <c r="L85" s="625" t="s">
        <v>318</v>
      </c>
      <c r="M85" s="626"/>
      <c r="N85" s="626"/>
      <c r="O85" s="644"/>
      <c r="P85" s="641" t="s">
        <v>318</v>
      </c>
      <c r="Q85" s="626"/>
      <c r="R85" s="626"/>
      <c r="S85" s="627"/>
    </row>
    <row r="86" spans="2:19" ht="30.75" customHeight="1" x14ac:dyDescent="0.35">
      <c r="B86" s="611" t="s">
        <v>375</v>
      </c>
      <c r="C86" s="611" t="s">
        <v>376</v>
      </c>
      <c r="D86" s="617" t="s">
        <v>377</v>
      </c>
      <c r="E86" s="643"/>
      <c r="F86" s="157" t="s">
        <v>317</v>
      </c>
      <c r="G86" s="180" t="s">
        <v>356</v>
      </c>
      <c r="H86" s="642" t="s">
        <v>377</v>
      </c>
      <c r="I86" s="643"/>
      <c r="J86" s="157" t="s">
        <v>317</v>
      </c>
      <c r="K86" s="180" t="s">
        <v>356</v>
      </c>
      <c r="L86" s="642" t="s">
        <v>377</v>
      </c>
      <c r="M86" s="643"/>
      <c r="N86" s="157" t="s">
        <v>317</v>
      </c>
      <c r="O86" s="180" t="s">
        <v>356</v>
      </c>
      <c r="P86" s="642" t="s">
        <v>377</v>
      </c>
      <c r="Q86" s="643"/>
      <c r="R86" s="157" t="s">
        <v>317</v>
      </c>
      <c r="S86" s="180" t="s">
        <v>356</v>
      </c>
    </row>
    <row r="87" spans="2:19" ht="29.25" customHeight="1" x14ac:dyDescent="0.35">
      <c r="B87" s="612"/>
      <c r="C87" s="612"/>
      <c r="D87" s="667"/>
      <c r="E87" s="678"/>
      <c r="F87" s="173"/>
      <c r="G87" s="181"/>
      <c r="H87" s="313"/>
      <c r="I87" s="315"/>
      <c r="J87" s="175"/>
      <c r="K87" s="182"/>
      <c r="L87" s="313"/>
      <c r="M87" s="315"/>
      <c r="N87" s="175"/>
      <c r="O87" s="182"/>
      <c r="P87" s="313"/>
      <c r="Q87" s="315"/>
      <c r="R87" s="175"/>
      <c r="S87" s="182"/>
    </row>
    <row r="88" spans="2:19" ht="45" customHeight="1" x14ac:dyDescent="0.35">
      <c r="B88" s="662" t="s">
        <v>378</v>
      </c>
      <c r="C88" s="608" t="s">
        <v>379</v>
      </c>
      <c r="D88" s="143" t="s">
        <v>380</v>
      </c>
      <c r="E88" s="143" t="s">
        <v>381</v>
      </c>
      <c r="F88" s="310" t="s">
        <v>382</v>
      </c>
      <c r="G88" s="144" t="s">
        <v>383</v>
      </c>
      <c r="H88" s="143" t="s">
        <v>380</v>
      </c>
      <c r="I88" s="143" t="s">
        <v>381</v>
      </c>
      <c r="J88" s="310" t="s">
        <v>382</v>
      </c>
      <c r="K88" s="144" t="s">
        <v>383</v>
      </c>
      <c r="L88" s="143" t="s">
        <v>380</v>
      </c>
      <c r="M88" s="143" t="s">
        <v>381</v>
      </c>
      <c r="N88" s="310" t="s">
        <v>382</v>
      </c>
      <c r="O88" s="144" t="s">
        <v>383</v>
      </c>
      <c r="P88" s="143" t="s">
        <v>380</v>
      </c>
      <c r="Q88" s="143" t="s">
        <v>381</v>
      </c>
      <c r="R88" s="310" t="s">
        <v>382</v>
      </c>
      <c r="S88" s="144" t="s">
        <v>383</v>
      </c>
    </row>
    <row r="89" spans="2:19" ht="29.25" customHeight="1" x14ac:dyDescent="0.35">
      <c r="B89" s="662"/>
      <c r="C89" s="609"/>
      <c r="D89" s="639"/>
      <c r="E89" s="671"/>
      <c r="F89" s="639"/>
      <c r="G89" s="665"/>
      <c r="H89" s="628"/>
      <c r="I89" s="628"/>
      <c r="J89" s="628"/>
      <c r="K89" s="634"/>
      <c r="L89" s="628"/>
      <c r="M89" s="628"/>
      <c r="N89" s="628"/>
      <c r="O89" s="634"/>
      <c r="P89" s="628"/>
      <c r="Q89" s="628"/>
      <c r="R89" s="628"/>
      <c r="S89" s="634"/>
    </row>
    <row r="90" spans="2:19" ht="29.25" customHeight="1" x14ac:dyDescent="0.35">
      <c r="B90" s="662"/>
      <c r="C90" s="609"/>
      <c r="D90" s="640"/>
      <c r="E90" s="672"/>
      <c r="F90" s="640"/>
      <c r="G90" s="666"/>
      <c r="H90" s="629"/>
      <c r="I90" s="629"/>
      <c r="J90" s="629"/>
      <c r="K90" s="635"/>
      <c r="L90" s="629"/>
      <c r="M90" s="629"/>
      <c r="N90" s="629"/>
      <c r="O90" s="635"/>
      <c r="P90" s="629"/>
      <c r="Q90" s="629"/>
      <c r="R90" s="629"/>
      <c r="S90" s="635"/>
    </row>
    <row r="91" spans="2:19" ht="24" hidden="1" outlineLevel="1" x14ac:dyDescent="0.35">
      <c r="B91" s="662"/>
      <c r="C91" s="609"/>
      <c r="D91" s="143" t="s">
        <v>380</v>
      </c>
      <c r="E91" s="143" t="s">
        <v>381</v>
      </c>
      <c r="F91" s="310" t="s">
        <v>382</v>
      </c>
      <c r="G91" s="144" t="s">
        <v>383</v>
      </c>
      <c r="H91" s="143" t="s">
        <v>380</v>
      </c>
      <c r="I91" s="143" t="s">
        <v>381</v>
      </c>
      <c r="J91" s="310" t="s">
        <v>382</v>
      </c>
      <c r="K91" s="144" t="s">
        <v>383</v>
      </c>
      <c r="L91" s="143" t="s">
        <v>380</v>
      </c>
      <c r="M91" s="143" t="s">
        <v>381</v>
      </c>
      <c r="N91" s="310" t="s">
        <v>382</v>
      </c>
      <c r="O91" s="144" t="s">
        <v>383</v>
      </c>
      <c r="P91" s="143" t="s">
        <v>380</v>
      </c>
      <c r="Q91" s="143" t="s">
        <v>381</v>
      </c>
      <c r="R91" s="310" t="s">
        <v>382</v>
      </c>
      <c r="S91" s="144" t="s">
        <v>383</v>
      </c>
    </row>
    <row r="92" spans="2:19" ht="29.25" hidden="1" customHeight="1" outlineLevel="1" x14ac:dyDescent="0.35">
      <c r="B92" s="662"/>
      <c r="C92" s="609"/>
      <c r="D92" s="639"/>
      <c r="E92" s="671"/>
      <c r="F92" s="639"/>
      <c r="G92" s="665"/>
      <c r="H92" s="628"/>
      <c r="I92" s="628"/>
      <c r="J92" s="628"/>
      <c r="K92" s="634"/>
      <c r="L92" s="628"/>
      <c r="M92" s="628"/>
      <c r="N92" s="628"/>
      <c r="O92" s="634"/>
      <c r="P92" s="628"/>
      <c r="Q92" s="628"/>
      <c r="R92" s="628"/>
      <c r="S92" s="634"/>
    </row>
    <row r="93" spans="2:19" ht="29.25" hidden="1" customHeight="1" outlineLevel="1" x14ac:dyDescent="0.35">
      <c r="B93" s="662"/>
      <c r="C93" s="609"/>
      <c r="D93" s="640"/>
      <c r="E93" s="672"/>
      <c r="F93" s="640"/>
      <c r="G93" s="666"/>
      <c r="H93" s="629"/>
      <c r="I93" s="629"/>
      <c r="J93" s="629"/>
      <c r="K93" s="635"/>
      <c r="L93" s="629"/>
      <c r="M93" s="629"/>
      <c r="N93" s="629"/>
      <c r="O93" s="635"/>
      <c r="P93" s="629"/>
      <c r="Q93" s="629"/>
      <c r="R93" s="629"/>
      <c r="S93" s="635"/>
    </row>
    <row r="94" spans="2:19" ht="24" hidden="1" outlineLevel="1" x14ac:dyDescent="0.35">
      <c r="B94" s="662"/>
      <c r="C94" s="609"/>
      <c r="D94" s="143" t="s">
        <v>380</v>
      </c>
      <c r="E94" s="143" t="s">
        <v>381</v>
      </c>
      <c r="F94" s="310" t="s">
        <v>382</v>
      </c>
      <c r="G94" s="144" t="s">
        <v>383</v>
      </c>
      <c r="H94" s="143" t="s">
        <v>380</v>
      </c>
      <c r="I94" s="143" t="s">
        <v>381</v>
      </c>
      <c r="J94" s="310" t="s">
        <v>382</v>
      </c>
      <c r="K94" s="144" t="s">
        <v>383</v>
      </c>
      <c r="L94" s="143" t="s">
        <v>380</v>
      </c>
      <c r="M94" s="143" t="s">
        <v>381</v>
      </c>
      <c r="N94" s="310" t="s">
        <v>382</v>
      </c>
      <c r="O94" s="144" t="s">
        <v>383</v>
      </c>
      <c r="P94" s="143" t="s">
        <v>380</v>
      </c>
      <c r="Q94" s="143" t="s">
        <v>381</v>
      </c>
      <c r="R94" s="310" t="s">
        <v>382</v>
      </c>
      <c r="S94" s="144" t="s">
        <v>383</v>
      </c>
    </row>
    <row r="95" spans="2:19" ht="29.25" hidden="1" customHeight="1" outlineLevel="1" x14ac:dyDescent="0.35">
      <c r="B95" s="662"/>
      <c r="C95" s="609"/>
      <c r="D95" s="639"/>
      <c r="E95" s="671"/>
      <c r="F95" s="639"/>
      <c r="G95" s="665"/>
      <c r="H95" s="628"/>
      <c r="I95" s="628"/>
      <c r="J95" s="628"/>
      <c r="K95" s="634"/>
      <c r="L95" s="628"/>
      <c r="M95" s="628"/>
      <c r="N95" s="628"/>
      <c r="O95" s="634"/>
      <c r="P95" s="628"/>
      <c r="Q95" s="628"/>
      <c r="R95" s="628"/>
      <c r="S95" s="634"/>
    </row>
    <row r="96" spans="2:19" ht="29.25" hidden="1" customHeight="1" outlineLevel="1" x14ac:dyDescent="0.35">
      <c r="B96" s="662"/>
      <c r="C96" s="609"/>
      <c r="D96" s="640"/>
      <c r="E96" s="672"/>
      <c r="F96" s="640"/>
      <c r="G96" s="666"/>
      <c r="H96" s="629"/>
      <c r="I96" s="629"/>
      <c r="J96" s="629"/>
      <c r="K96" s="635"/>
      <c r="L96" s="629"/>
      <c r="M96" s="629"/>
      <c r="N96" s="629"/>
      <c r="O96" s="635"/>
      <c r="P96" s="629"/>
      <c r="Q96" s="629"/>
      <c r="R96" s="629"/>
      <c r="S96" s="635"/>
    </row>
    <row r="97" spans="2:19" ht="24" hidden="1" outlineLevel="1" x14ac:dyDescent="0.35">
      <c r="B97" s="662"/>
      <c r="C97" s="609"/>
      <c r="D97" s="143" t="s">
        <v>380</v>
      </c>
      <c r="E97" s="143" t="s">
        <v>381</v>
      </c>
      <c r="F97" s="310" t="s">
        <v>382</v>
      </c>
      <c r="G97" s="144" t="s">
        <v>383</v>
      </c>
      <c r="H97" s="143" t="s">
        <v>380</v>
      </c>
      <c r="I97" s="143" t="s">
        <v>381</v>
      </c>
      <c r="J97" s="310" t="s">
        <v>382</v>
      </c>
      <c r="K97" s="144" t="s">
        <v>383</v>
      </c>
      <c r="L97" s="143" t="s">
        <v>380</v>
      </c>
      <c r="M97" s="143" t="s">
        <v>381</v>
      </c>
      <c r="N97" s="310" t="s">
        <v>382</v>
      </c>
      <c r="O97" s="144" t="s">
        <v>383</v>
      </c>
      <c r="P97" s="143" t="s">
        <v>380</v>
      </c>
      <c r="Q97" s="143" t="s">
        <v>381</v>
      </c>
      <c r="R97" s="310" t="s">
        <v>382</v>
      </c>
      <c r="S97" s="144" t="s">
        <v>383</v>
      </c>
    </row>
    <row r="98" spans="2:19" ht="29.25" hidden="1" customHeight="1" outlineLevel="1" x14ac:dyDescent="0.35">
      <c r="B98" s="662"/>
      <c r="C98" s="609"/>
      <c r="D98" s="639"/>
      <c r="E98" s="671"/>
      <c r="F98" s="639"/>
      <c r="G98" s="665"/>
      <c r="H98" s="628"/>
      <c r="I98" s="628"/>
      <c r="J98" s="628"/>
      <c r="K98" s="634"/>
      <c r="L98" s="628"/>
      <c r="M98" s="628"/>
      <c r="N98" s="628"/>
      <c r="O98" s="634"/>
      <c r="P98" s="628"/>
      <c r="Q98" s="628"/>
      <c r="R98" s="628"/>
      <c r="S98" s="634"/>
    </row>
    <row r="99" spans="2:19" ht="29.25" hidden="1" customHeight="1" outlineLevel="1" x14ac:dyDescent="0.35">
      <c r="B99" s="662"/>
      <c r="C99" s="610"/>
      <c r="D99" s="640"/>
      <c r="E99" s="672"/>
      <c r="F99" s="640"/>
      <c r="G99" s="666"/>
      <c r="H99" s="629"/>
      <c r="I99" s="629"/>
      <c r="J99" s="629"/>
      <c r="K99" s="635"/>
      <c r="L99" s="629"/>
      <c r="M99" s="629"/>
      <c r="N99" s="629"/>
      <c r="O99" s="635"/>
      <c r="P99" s="629"/>
      <c r="Q99" s="629"/>
      <c r="R99" s="629"/>
      <c r="S99" s="635"/>
    </row>
    <row r="100" spans="2:19" ht="15" collapsed="1" thickBot="1" x14ac:dyDescent="0.4">
      <c r="B100" s="133"/>
      <c r="C100" s="133"/>
    </row>
    <row r="101" spans="2:19" ht="15" thickBot="1" x14ac:dyDescent="0.4">
      <c r="B101" s="133"/>
      <c r="C101" s="133"/>
      <c r="D101" s="648" t="s">
        <v>318</v>
      </c>
      <c r="E101" s="645"/>
      <c r="F101" s="645"/>
      <c r="G101" s="649"/>
      <c r="H101" s="625" t="s">
        <v>384</v>
      </c>
      <c r="I101" s="626"/>
      <c r="J101" s="626"/>
      <c r="K101" s="627"/>
      <c r="L101" s="625" t="s">
        <v>320</v>
      </c>
      <c r="M101" s="626"/>
      <c r="N101" s="626"/>
      <c r="O101" s="627"/>
      <c r="P101" s="625" t="s">
        <v>321</v>
      </c>
      <c r="Q101" s="626"/>
      <c r="R101" s="626"/>
      <c r="S101" s="627"/>
    </row>
    <row r="102" spans="2:19" ht="33.75" customHeight="1" x14ac:dyDescent="0.35">
      <c r="B102" s="613" t="s">
        <v>385</v>
      </c>
      <c r="C102" s="611" t="s">
        <v>386</v>
      </c>
      <c r="D102" s="308" t="s">
        <v>387</v>
      </c>
      <c r="E102" s="183" t="s">
        <v>388</v>
      </c>
      <c r="F102" s="617" t="s">
        <v>389</v>
      </c>
      <c r="G102" s="619"/>
      <c r="H102" s="308" t="s">
        <v>387</v>
      </c>
      <c r="I102" s="183" t="s">
        <v>388</v>
      </c>
      <c r="J102" s="617" t="s">
        <v>389</v>
      </c>
      <c r="K102" s="619"/>
      <c r="L102" s="308" t="s">
        <v>387</v>
      </c>
      <c r="M102" s="183" t="s">
        <v>388</v>
      </c>
      <c r="N102" s="617" t="s">
        <v>389</v>
      </c>
      <c r="O102" s="619"/>
      <c r="P102" s="308" t="s">
        <v>387</v>
      </c>
      <c r="Q102" s="183" t="s">
        <v>388</v>
      </c>
      <c r="R102" s="617" t="s">
        <v>389</v>
      </c>
      <c r="S102" s="619"/>
    </row>
    <row r="103" spans="2:19" ht="30" customHeight="1" x14ac:dyDescent="0.35">
      <c r="B103" s="614"/>
      <c r="C103" s="612"/>
      <c r="D103" s="184"/>
      <c r="E103" s="185"/>
      <c r="F103" s="667"/>
      <c r="G103" s="668"/>
      <c r="H103" s="186"/>
      <c r="I103" s="187"/>
      <c r="J103" s="632"/>
      <c r="K103" s="633"/>
      <c r="L103" s="186"/>
      <c r="M103" s="187"/>
      <c r="N103" s="632"/>
      <c r="O103" s="633"/>
      <c r="P103" s="186"/>
      <c r="Q103" s="187"/>
      <c r="R103" s="632"/>
      <c r="S103" s="633"/>
    </row>
    <row r="104" spans="2:19" ht="32.25" customHeight="1" x14ac:dyDescent="0.35">
      <c r="B104" s="614"/>
      <c r="C104" s="613" t="s">
        <v>390</v>
      </c>
      <c r="D104" s="188" t="s">
        <v>387</v>
      </c>
      <c r="E104" s="143" t="s">
        <v>388</v>
      </c>
      <c r="F104" s="143" t="s">
        <v>391</v>
      </c>
      <c r="G104" s="314" t="s">
        <v>392</v>
      </c>
      <c r="H104" s="188" t="s">
        <v>387</v>
      </c>
      <c r="I104" s="143" t="s">
        <v>388</v>
      </c>
      <c r="J104" s="143" t="s">
        <v>391</v>
      </c>
      <c r="K104" s="314" t="s">
        <v>392</v>
      </c>
      <c r="L104" s="188" t="s">
        <v>387</v>
      </c>
      <c r="M104" s="143" t="s">
        <v>388</v>
      </c>
      <c r="N104" s="143" t="s">
        <v>391</v>
      </c>
      <c r="O104" s="314" t="s">
        <v>392</v>
      </c>
      <c r="P104" s="188" t="s">
        <v>387</v>
      </c>
      <c r="Q104" s="143" t="s">
        <v>388</v>
      </c>
      <c r="R104" s="143" t="s">
        <v>391</v>
      </c>
      <c r="S104" s="314" t="s">
        <v>392</v>
      </c>
    </row>
    <row r="105" spans="2:19" ht="27.75" customHeight="1" x14ac:dyDescent="0.35">
      <c r="B105" s="614"/>
      <c r="C105" s="614"/>
      <c r="D105" s="184">
        <v>136000</v>
      </c>
      <c r="E105" s="160">
        <v>0</v>
      </c>
      <c r="F105" s="174" t="s">
        <v>562</v>
      </c>
      <c r="G105" s="181" t="s">
        <v>445</v>
      </c>
      <c r="H105" s="186">
        <v>102000</v>
      </c>
      <c r="I105" s="162">
        <v>0.1</v>
      </c>
      <c r="J105" s="176" t="s">
        <v>581</v>
      </c>
      <c r="K105" s="182" t="s">
        <v>445</v>
      </c>
      <c r="L105" s="186">
        <v>102000</v>
      </c>
      <c r="M105" s="162">
        <v>0.04</v>
      </c>
      <c r="N105" s="176" t="s">
        <v>581</v>
      </c>
      <c r="O105" s="182" t="s">
        <v>445</v>
      </c>
      <c r="P105" s="186"/>
      <c r="Q105" s="162"/>
      <c r="R105" s="176"/>
      <c r="S105" s="182"/>
    </row>
    <row r="106" spans="2:19" ht="27.75" hidden="1" customHeight="1" outlineLevel="1" x14ac:dyDescent="0.35">
      <c r="B106" s="614"/>
      <c r="C106" s="614"/>
      <c r="D106" s="188" t="s">
        <v>387</v>
      </c>
      <c r="E106" s="143" t="s">
        <v>388</v>
      </c>
      <c r="F106" s="143" t="s">
        <v>391</v>
      </c>
      <c r="G106" s="314" t="s">
        <v>392</v>
      </c>
      <c r="H106" s="188" t="s">
        <v>387</v>
      </c>
      <c r="I106" s="143" t="s">
        <v>388</v>
      </c>
      <c r="J106" s="143" t="s">
        <v>391</v>
      </c>
      <c r="K106" s="314" t="s">
        <v>392</v>
      </c>
      <c r="L106" s="188" t="s">
        <v>387</v>
      </c>
      <c r="M106" s="143" t="s">
        <v>388</v>
      </c>
      <c r="N106" s="143" t="s">
        <v>391</v>
      </c>
      <c r="O106" s="314" t="s">
        <v>392</v>
      </c>
      <c r="P106" s="188" t="s">
        <v>387</v>
      </c>
      <c r="Q106" s="143" t="s">
        <v>388</v>
      </c>
      <c r="R106" s="143" t="s">
        <v>391</v>
      </c>
      <c r="S106" s="314" t="s">
        <v>392</v>
      </c>
    </row>
    <row r="107" spans="2:19" ht="27.75" hidden="1" customHeight="1" outlineLevel="1" x14ac:dyDescent="0.35">
      <c r="B107" s="614"/>
      <c r="C107" s="614"/>
      <c r="D107" s="184"/>
      <c r="E107" s="160"/>
      <c r="F107" s="174"/>
      <c r="G107" s="181"/>
      <c r="H107" s="186"/>
      <c r="I107" s="162"/>
      <c r="J107" s="176"/>
      <c r="K107" s="182"/>
      <c r="L107" s="186"/>
      <c r="M107" s="162"/>
      <c r="N107" s="176"/>
      <c r="O107" s="182"/>
      <c r="P107" s="186"/>
      <c r="Q107" s="162"/>
      <c r="R107" s="176"/>
      <c r="S107" s="182"/>
    </row>
    <row r="108" spans="2:19" ht="27.75" hidden="1" customHeight="1" outlineLevel="1" x14ac:dyDescent="0.35">
      <c r="B108" s="614"/>
      <c r="C108" s="614"/>
      <c r="D108" s="188" t="s">
        <v>387</v>
      </c>
      <c r="E108" s="143" t="s">
        <v>388</v>
      </c>
      <c r="F108" s="143" t="s">
        <v>391</v>
      </c>
      <c r="G108" s="314" t="s">
        <v>392</v>
      </c>
      <c r="H108" s="188" t="s">
        <v>387</v>
      </c>
      <c r="I108" s="143" t="s">
        <v>388</v>
      </c>
      <c r="J108" s="143" t="s">
        <v>391</v>
      </c>
      <c r="K108" s="314" t="s">
        <v>392</v>
      </c>
      <c r="L108" s="188" t="s">
        <v>387</v>
      </c>
      <c r="M108" s="143" t="s">
        <v>388</v>
      </c>
      <c r="N108" s="143" t="s">
        <v>391</v>
      </c>
      <c r="O108" s="314" t="s">
        <v>392</v>
      </c>
      <c r="P108" s="188" t="s">
        <v>387</v>
      </c>
      <c r="Q108" s="143" t="s">
        <v>388</v>
      </c>
      <c r="R108" s="143" t="s">
        <v>391</v>
      </c>
      <c r="S108" s="314" t="s">
        <v>392</v>
      </c>
    </row>
    <row r="109" spans="2:19" ht="27.75" hidden="1" customHeight="1" outlineLevel="1" x14ac:dyDescent="0.35">
      <c r="B109" s="614"/>
      <c r="C109" s="614"/>
      <c r="D109" s="184"/>
      <c r="E109" s="160"/>
      <c r="F109" s="174"/>
      <c r="G109" s="181"/>
      <c r="H109" s="186"/>
      <c r="I109" s="162"/>
      <c r="J109" s="176"/>
      <c r="K109" s="182"/>
      <c r="L109" s="186"/>
      <c r="M109" s="162"/>
      <c r="N109" s="176"/>
      <c r="O109" s="182"/>
      <c r="P109" s="186"/>
      <c r="Q109" s="162"/>
      <c r="R109" s="176"/>
      <c r="S109" s="182"/>
    </row>
    <row r="110" spans="2:19" ht="27.75" hidden="1" customHeight="1" outlineLevel="1" x14ac:dyDescent="0.35">
      <c r="B110" s="614"/>
      <c r="C110" s="614"/>
      <c r="D110" s="188" t="s">
        <v>387</v>
      </c>
      <c r="E110" s="143" t="s">
        <v>388</v>
      </c>
      <c r="F110" s="143" t="s">
        <v>391</v>
      </c>
      <c r="G110" s="314" t="s">
        <v>392</v>
      </c>
      <c r="H110" s="188" t="s">
        <v>387</v>
      </c>
      <c r="I110" s="143" t="s">
        <v>388</v>
      </c>
      <c r="J110" s="143" t="s">
        <v>391</v>
      </c>
      <c r="K110" s="314" t="s">
        <v>392</v>
      </c>
      <c r="L110" s="188" t="s">
        <v>387</v>
      </c>
      <c r="M110" s="143" t="s">
        <v>388</v>
      </c>
      <c r="N110" s="143" t="s">
        <v>391</v>
      </c>
      <c r="O110" s="314" t="s">
        <v>392</v>
      </c>
      <c r="P110" s="188" t="s">
        <v>387</v>
      </c>
      <c r="Q110" s="143" t="s">
        <v>388</v>
      </c>
      <c r="R110" s="143" t="s">
        <v>391</v>
      </c>
      <c r="S110" s="314" t="s">
        <v>392</v>
      </c>
    </row>
    <row r="111" spans="2:19" ht="27.75" hidden="1" customHeight="1" outlineLevel="1" x14ac:dyDescent="0.35">
      <c r="B111" s="615"/>
      <c r="C111" s="615"/>
      <c r="D111" s="184"/>
      <c r="E111" s="160"/>
      <c r="F111" s="174"/>
      <c r="G111" s="181"/>
      <c r="H111" s="186"/>
      <c r="I111" s="162"/>
      <c r="J111" s="176"/>
      <c r="K111" s="182"/>
      <c r="L111" s="186"/>
      <c r="M111" s="162"/>
      <c r="N111" s="176"/>
      <c r="O111" s="182"/>
      <c r="P111" s="186"/>
      <c r="Q111" s="162"/>
      <c r="R111" s="176"/>
      <c r="S111" s="182"/>
    </row>
    <row r="112" spans="2:19" ht="26.25" customHeight="1" collapsed="1" x14ac:dyDescent="0.35">
      <c r="B112" s="659" t="s">
        <v>393</v>
      </c>
      <c r="C112" s="663" t="s">
        <v>394</v>
      </c>
      <c r="D112" s="189" t="s">
        <v>395</v>
      </c>
      <c r="E112" s="189" t="s">
        <v>396</v>
      </c>
      <c r="F112" s="189" t="s">
        <v>317</v>
      </c>
      <c r="G112" s="190" t="s">
        <v>397</v>
      </c>
      <c r="H112" s="191" t="s">
        <v>395</v>
      </c>
      <c r="I112" s="189" t="s">
        <v>396</v>
      </c>
      <c r="J112" s="189" t="s">
        <v>317</v>
      </c>
      <c r="K112" s="190" t="s">
        <v>397</v>
      </c>
      <c r="L112" s="189" t="s">
        <v>395</v>
      </c>
      <c r="M112" s="189" t="s">
        <v>396</v>
      </c>
      <c r="N112" s="189" t="s">
        <v>317</v>
      </c>
      <c r="O112" s="190" t="s">
        <v>397</v>
      </c>
      <c r="P112" s="189" t="s">
        <v>395</v>
      </c>
      <c r="Q112" s="189" t="s">
        <v>396</v>
      </c>
      <c r="R112" s="189" t="s">
        <v>317</v>
      </c>
      <c r="S112" s="190" t="s">
        <v>397</v>
      </c>
    </row>
    <row r="113" spans="2:19" ht="32.25" customHeight="1" x14ac:dyDescent="0.35">
      <c r="B113" s="660"/>
      <c r="C113" s="664"/>
      <c r="D113" s="159">
        <v>0</v>
      </c>
      <c r="E113" s="159" t="s">
        <v>440</v>
      </c>
      <c r="F113" s="159" t="s">
        <v>484</v>
      </c>
      <c r="G113" s="159" t="s">
        <v>557</v>
      </c>
      <c r="H113" s="312">
        <v>18200</v>
      </c>
      <c r="I113" s="161" t="s">
        <v>450</v>
      </c>
      <c r="J113" s="161" t="s">
        <v>484</v>
      </c>
      <c r="K113" s="178" t="s">
        <v>583</v>
      </c>
      <c r="L113" s="161">
        <v>7500</v>
      </c>
      <c r="M113" s="161" t="s">
        <v>450</v>
      </c>
      <c r="N113" s="161" t="s">
        <v>484</v>
      </c>
      <c r="O113" s="178" t="s">
        <v>583</v>
      </c>
      <c r="P113" s="161"/>
      <c r="Q113" s="161"/>
      <c r="R113" s="161"/>
      <c r="S113" s="178"/>
    </row>
    <row r="114" spans="2:19" ht="32.25" customHeight="1" x14ac:dyDescent="0.35">
      <c r="B114" s="660"/>
      <c r="C114" s="209"/>
      <c r="D114" s="159">
        <v>0</v>
      </c>
      <c r="E114" s="159" t="s">
        <v>450</v>
      </c>
      <c r="F114" s="159" t="s">
        <v>497</v>
      </c>
      <c r="G114" s="159" t="s">
        <v>553</v>
      </c>
      <c r="H114" s="312">
        <v>4000</v>
      </c>
      <c r="I114" s="161" t="s">
        <v>450</v>
      </c>
      <c r="J114" s="161" t="s">
        <v>497</v>
      </c>
      <c r="K114" s="178" t="s">
        <v>553</v>
      </c>
      <c r="L114" s="161">
        <v>3900</v>
      </c>
      <c r="M114" s="161" t="s">
        <v>450</v>
      </c>
      <c r="N114" s="161" t="s">
        <v>497</v>
      </c>
      <c r="O114" s="178" t="s">
        <v>553</v>
      </c>
      <c r="P114" s="161"/>
      <c r="Q114" s="161"/>
      <c r="R114" s="161"/>
      <c r="S114" s="178"/>
    </row>
    <row r="115" spans="2:19" ht="32.25" customHeight="1" x14ac:dyDescent="0.35">
      <c r="B115" s="660"/>
      <c r="C115" s="659" t="s">
        <v>398</v>
      </c>
      <c r="D115" s="143" t="s">
        <v>399</v>
      </c>
      <c r="E115" s="623" t="s">
        <v>400</v>
      </c>
      <c r="F115" s="624"/>
      <c r="G115" s="144" t="s">
        <v>401</v>
      </c>
      <c r="H115" s="143" t="s">
        <v>399</v>
      </c>
      <c r="I115" s="623" t="s">
        <v>400</v>
      </c>
      <c r="J115" s="624"/>
      <c r="K115" s="144" t="s">
        <v>401</v>
      </c>
      <c r="L115" s="143" t="s">
        <v>399</v>
      </c>
      <c r="M115" s="623" t="s">
        <v>400</v>
      </c>
      <c r="N115" s="624"/>
      <c r="O115" s="144" t="s">
        <v>401</v>
      </c>
      <c r="P115" s="143" t="s">
        <v>399</v>
      </c>
      <c r="Q115" s="143" t="s">
        <v>400</v>
      </c>
      <c r="R115" s="623" t="s">
        <v>400</v>
      </c>
      <c r="S115" s="624"/>
    </row>
    <row r="116" spans="2:19" ht="23.25" customHeight="1" x14ac:dyDescent="0.35">
      <c r="B116" s="660"/>
      <c r="C116" s="660"/>
      <c r="D116" s="192"/>
      <c r="E116" s="646"/>
      <c r="F116" s="647"/>
      <c r="G116" s="147"/>
      <c r="H116" s="193"/>
      <c r="I116" s="630"/>
      <c r="J116" s="631"/>
      <c r="K116" s="169"/>
      <c r="L116" s="193"/>
      <c r="M116" s="630"/>
      <c r="N116" s="631"/>
      <c r="O116" s="150"/>
      <c r="P116" s="193"/>
      <c r="Q116" s="148"/>
      <c r="R116" s="630"/>
      <c r="S116" s="631"/>
    </row>
    <row r="117" spans="2:19" ht="23.25" hidden="1" customHeight="1" outlineLevel="1" x14ac:dyDescent="0.35">
      <c r="B117" s="660"/>
      <c r="C117" s="660"/>
      <c r="D117" s="143" t="s">
        <v>399</v>
      </c>
      <c r="E117" s="623" t="s">
        <v>400</v>
      </c>
      <c r="F117" s="624"/>
      <c r="G117" s="144" t="s">
        <v>401</v>
      </c>
      <c r="H117" s="143" t="s">
        <v>399</v>
      </c>
      <c r="I117" s="623" t="s">
        <v>400</v>
      </c>
      <c r="J117" s="624"/>
      <c r="K117" s="144" t="s">
        <v>401</v>
      </c>
      <c r="L117" s="143" t="s">
        <v>399</v>
      </c>
      <c r="M117" s="623" t="s">
        <v>400</v>
      </c>
      <c r="N117" s="624"/>
      <c r="O117" s="144" t="s">
        <v>401</v>
      </c>
      <c r="P117" s="143" t="s">
        <v>399</v>
      </c>
      <c r="Q117" s="143" t="s">
        <v>400</v>
      </c>
      <c r="R117" s="623" t="s">
        <v>400</v>
      </c>
      <c r="S117" s="624"/>
    </row>
    <row r="118" spans="2:19" ht="23.25" hidden="1" customHeight="1" outlineLevel="1" x14ac:dyDescent="0.35">
      <c r="B118" s="660"/>
      <c r="C118" s="660"/>
      <c r="D118" s="192"/>
      <c r="E118" s="646"/>
      <c r="F118" s="647"/>
      <c r="G118" s="147"/>
      <c r="H118" s="193"/>
      <c r="I118" s="630"/>
      <c r="J118" s="631"/>
      <c r="K118" s="150"/>
      <c r="L118" s="193"/>
      <c r="M118" s="630"/>
      <c r="N118" s="631"/>
      <c r="O118" s="150"/>
      <c r="P118" s="193"/>
      <c r="Q118" s="148"/>
      <c r="R118" s="630"/>
      <c r="S118" s="631"/>
    </row>
    <row r="119" spans="2:19" ht="23.25" hidden="1" customHeight="1" outlineLevel="1" x14ac:dyDescent="0.35">
      <c r="B119" s="660"/>
      <c r="C119" s="660"/>
      <c r="D119" s="143" t="s">
        <v>399</v>
      </c>
      <c r="E119" s="623" t="s">
        <v>400</v>
      </c>
      <c r="F119" s="624"/>
      <c r="G119" s="144" t="s">
        <v>401</v>
      </c>
      <c r="H119" s="143" t="s">
        <v>399</v>
      </c>
      <c r="I119" s="623" t="s">
        <v>400</v>
      </c>
      <c r="J119" s="624"/>
      <c r="K119" s="144" t="s">
        <v>401</v>
      </c>
      <c r="L119" s="143" t="s">
        <v>399</v>
      </c>
      <c r="M119" s="623" t="s">
        <v>400</v>
      </c>
      <c r="N119" s="624"/>
      <c r="O119" s="144" t="s">
        <v>401</v>
      </c>
      <c r="P119" s="143" t="s">
        <v>399</v>
      </c>
      <c r="Q119" s="143" t="s">
        <v>400</v>
      </c>
      <c r="R119" s="623" t="s">
        <v>400</v>
      </c>
      <c r="S119" s="624"/>
    </row>
    <row r="120" spans="2:19" ht="23.25" hidden="1" customHeight="1" outlineLevel="1" x14ac:dyDescent="0.35">
      <c r="B120" s="660"/>
      <c r="C120" s="660"/>
      <c r="D120" s="192"/>
      <c r="E120" s="646"/>
      <c r="F120" s="647"/>
      <c r="G120" s="147"/>
      <c r="H120" s="193"/>
      <c r="I120" s="630"/>
      <c r="J120" s="631"/>
      <c r="K120" s="150"/>
      <c r="L120" s="193"/>
      <c r="M120" s="630"/>
      <c r="N120" s="631"/>
      <c r="O120" s="150"/>
      <c r="P120" s="193"/>
      <c r="Q120" s="148"/>
      <c r="R120" s="630"/>
      <c r="S120" s="631"/>
    </row>
    <row r="121" spans="2:19" ht="23.25" hidden="1" customHeight="1" outlineLevel="1" x14ac:dyDescent="0.35">
      <c r="B121" s="660"/>
      <c r="C121" s="660"/>
      <c r="D121" s="143" t="s">
        <v>399</v>
      </c>
      <c r="E121" s="623" t="s">
        <v>400</v>
      </c>
      <c r="F121" s="624"/>
      <c r="G121" s="144" t="s">
        <v>401</v>
      </c>
      <c r="H121" s="143" t="s">
        <v>399</v>
      </c>
      <c r="I121" s="623" t="s">
        <v>400</v>
      </c>
      <c r="J121" s="624"/>
      <c r="K121" s="144" t="s">
        <v>401</v>
      </c>
      <c r="L121" s="143" t="s">
        <v>399</v>
      </c>
      <c r="M121" s="623" t="s">
        <v>400</v>
      </c>
      <c r="N121" s="624"/>
      <c r="O121" s="144" t="s">
        <v>401</v>
      </c>
      <c r="P121" s="143" t="s">
        <v>399</v>
      </c>
      <c r="Q121" s="143" t="s">
        <v>400</v>
      </c>
      <c r="R121" s="623" t="s">
        <v>400</v>
      </c>
      <c r="S121" s="624"/>
    </row>
    <row r="122" spans="2:19" ht="23.25" hidden="1" customHeight="1" outlineLevel="1" x14ac:dyDescent="0.35">
      <c r="B122" s="661"/>
      <c r="C122" s="661"/>
      <c r="D122" s="192"/>
      <c r="E122" s="646"/>
      <c r="F122" s="647"/>
      <c r="G122" s="147"/>
      <c r="H122" s="193"/>
      <c r="I122" s="630"/>
      <c r="J122" s="631"/>
      <c r="K122" s="150"/>
      <c r="L122" s="193"/>
      <c r="M122" s="630"/>
      <c r="N122" s="631"/>
      <c r="O122" s="150"/>
      <c r="P122" s="193"/>
      <c r="Q122" s="148"/>
      <c r="R122" s="630"/>
      <c r="S122" s="631"/>
    </row>
    <row r="123" spans="2:19" ht="15" collapsed="1" thickBot="1" x14ac:dyDescent="0.4">
      <c r="B123" s="133"/>
      <c r="C123" s="133"/>
    </row>
    <row r="124" spans="2:19" ht="15" thickBot="1" x14ac:dyDescent="0.4">
      <c r="B124" s="133"/>
      <c r="C124" s="133"/>
      <c r="D124" s="648" t="s">
        <v>318</v>
      </c>
      <c r="E124" s="645"/>
      <c r="F124" s="645"/>
      <c r="G124" s="649"/>
      <c r="H124" s="648" t="s">
        <v>319</v>
      </c>
      <c r="I124" s="645"/>
      <c r="J124" s="645"/>
      <c r="K124" s="649"/>
      <c r="L124" s="645" t="s">
        <v>320</v>
      </c>
      <c r="M124" s="645"/>
      <c r="N124" s="645"/>
      <c r="O124" s="645"/>
      <c r="P124" s="648" t="s">
        <v>321</v>
      </c>
      <c r="Q124" s="645"/>
      <c r="R124" s="645"/>
      <c r="S124" s="649"/>
    </row>
    <row r="125" spans="2:19" x14ac:dyDescent="0.35">
      <c r="B125" s="611" t="s">
        <v>402</v>
      </c>
      <c r="C125" s="611" t="s">
        <v>403</v>
      </c>
      <c r="D125" s="617" t="s">
        <v>404</v>
      </c>
      <c r="E125" s="618"/>
      <c r="F125" s="618"/>
      <c r="G125" s="619"/>
      <c r="H125" s="617" t="s">
        <v>404</v>
      </c>
      <c r="I125" s="618"/>
      <c r="J125" s="618"/>
      <c r="K125" s="619"/>
      <c r="L125" s="617" t="s">
        <v>404</v>
      </c>
      <c r="M125" s="618"/>
      <c r="N125" s="618"/>
      <c r="O125" s="619"/>
      <c r="P125" s="617" t="s">
        <v>404</v>
      </c>
      <c r="Q125" s="618"/>
      <c r="R125" s="618"/>
      <c r="S125" s="619"/>
    </row>
    <row r="126" spans="2:19" ht="45" customHeight="1" x14ac:dyDescent="0.35">
      <c r="B126" s="612"/>
      <c r="C126" s="612"/>
      <c r="D126" s="620"/>
      <c r="E126" s="621"/>
      <c r="F126" s="621"/>
      <c r="G126" s="622"/>
      <c r="H126" s="636"/>
      <c r="I126" s="637"/>
      <c r="J126" s="637"/>
      <c r="K126" s="638"/>
      <c r="L126" s="636"/>
      <c r="M126" s="637"/>
      <c r="N126" s="637"/>
      <c r="O126" s="638"/>
      <c r="P126" s="636"/>
      <c r="Q126" s="637"/>
      <c r="R126" s="637"/>
      <c r="S126" s="638"/>
    </row>
    <row r="127" spans="2:19" ht="32.25" customHeight="1" x14ac:dyDescent="0.35">
      <c r="B127" s="608" t="s">
        <v>405</v>
      </c>
      <c r="C127" s="608" t="s">
        <v>406</v>
      </c>
      <c r="D127" s="189" t="s">
        <v>407</v>
      </c>
      <c r="E127" s="309" t="s">
        <v>317</v>
      </c>
      <c r="F127" s="143" t="s">
        <v>339</v>
      </c>
      <c r="G127" s="144" t="s">
        <v>356</v>
      </c>
      <c r="H127" s="189" t="s">
        <v>407</v>
      </c>
      <c r="I127" s="309" t="s">
        <v>317</v>
      </c>
      <c r="J127" s="143" t="s">
        <v>339</v>
      </c>
      <c r="K127" s="144" t="s">
        <v>356</v>
      </c>
      <c r="L127" s="189" t="s">
        <v>407</v>
      </c>
      <c r="M127" s="309" t="s">
        <v>317</v>
      </c>
      <c r="N127" s="143" t="s">
        <v>339</v>
      </c>
      <c r="O127" s="144" t="s">
        <v>356</v>
      </c>
      <c r="P127" s="189" t="s">
        <v>407</v>
      </c>
      <c r="Q127" s="309" t="s">
        <v>317</v>
      </c>
      <c r="R127" s="143" t="s">
        <v>339</v>
      </c>
      <c r="S127" s="144" t="s">
        <v>356</v>
      </c>
    </row>
    <row r="128" spans="2:19" ht="23.25" customHeight="1" x14ac:dyDescent="0.35">
      <c r="B128" s="609"/>
      <c r="C128" s="610"/>
      <c r="D128" s="159"/>
      <c r="E128" s="194"/>
      <c r="F128" s="146"/>
      <c r="G128" s="177"/>
      <c r="H128" s="161"/>
      <c r="I128" s="204"/>
      <c r="J128" s="161"/>
      <c r="K128" s="317"/>
      <c r="L128" s="161"/>
      <c r="M128" s="204"/>
      <c r="N128" s="161"/>
      <c r="O128" s="317"/>
      <c r="P128" s="161"/>
      <c r="Q128" s="204"/>
      <c r="R128" s="161"/>
      <c r="S128" s="317"/>
    </row>
    <row r="129" spans="2:19" ht="29.25" customHeight="1" x14ac:dyDescent="0.35">
      <c r="B129" s="609"/>
      <c r="C129" s="608" t="s">
        <v>408</v>
      </c>
      <c r="D129" s="143" t="s">
        <v>409</v>
      </c>
      <c r="E129" s="623" t="s">
        <v>410</v>
      </c>
      <c r="F129" s="624"/>
      <c r="G129" s="144" t="s">
        <v>411</v>
      </c>
      <c r="H129" s="143" t="s">
        <v>409</v>
      </c>
      <c r="I129" s="623" t="s">
        <v>410</v>
      </c>
      <c r="J129" s="624"/>
      <c r="K129" s="144" t="s">
        <v>411</v>
      </c>
      <c r="L129" s="143" t="s">
        <v>409</v>
      </c>
      <c r="M129" s="623" t="s">
        <v>410</v>
      </c>
      <c r="N129" s="624"/>
      <c r="O129" s="144" t="s">
        <v>411</v>
      </c>
      <c r="P129" s="143" t="s">
        <v>409</v>
      </c>
      <c r="Q129" s="623" t="s">
        <v>410</v>
      </c>
      <c r="R129" s="624"/>
      <c r="S129" s="144" t="s">
        <v>411</v>
      </c>
    </row>
    <row r="130" spans="2:19" ht="39" customHeight="1" x14ac:dyDescent="0.35">
      <c r="B130" s="610"/>
      <c r="C130" s="610"/>
      <c r="D130" s="192"/>
      <c r="E130" s="646"/>
      <c r="F130" s="647"/>
      <c r="G130" s="147"/>
      <c r="H130" s="193"/>
      <c r="I130" s="630"/>
      <c r="J130" s="631"/>
      <c r="K130" s="150"/>
      <c r="L130" s="193"/>
      <c r="M130" s="630"/>
      <c r="N130" s="631"/>
      <c r="O130" s="150"/>
      <c r="P130" s="193"/>
      <c r="Q130" s="630"/>
      <c r="R130" s="631"/>
      <c r="S130" s="150"/>
    </row>
    <row r="134" spans="2:19" hidden="1" x14ac:dyDescent="0.35"/>
    <row r="135" spans="2:19" hidden="1" x14ac:dyDescent="0.35"/>
    <row r="136" spans="2:19" hidden="1" x14ac:dyDescent="0.35">
      <c r="D136" s="113" t="s">
        <v>412</v>
      </c>
    </row>
    <row r="137" spans="2:19" hidden="1" x14ac:dyDescent="0.35">
      <c r="D137" s="113" t="s">
        <v>413</v>
      </c>
      <c r="E137" s="113" t="s">
        <v>414</v>
      </c>
      <c r="F137" s="113" t="s">
        <v>415</v>
      </c>
      <c r="H137" s="113" t="s">
        <v>416</v>
      </c>
      <c r="I137" s="113" t="s">
        <v>417</v>
      </c>
    </row>
    <row r="138" spans="2:19" hidden="1" x14ac:dyDescent="0.35">
      <c r="D138" s="113" t="s">
        <v>418</v>
      </c>
      <c r="E138" s="113" t="s">
        <v>419</v>
      </c>
      <c r="F138" s="113" t="s">
        <v>420</v>
      </c>
      <c r="H138" s="113" t="s">
        <v>421</v>
      </c>
      <c r="I138" s="113" t="s">
        <v>422</v>
      </c>
    </row>
    <row r="139" spans="2:19" hidden="1" x14ac:dyDescent="0.35">
      <c r="D139" s="113" t="s">
        <v>423</v>
      </c>
      <c r="E139" s="113" t="s">
        <v>424</v>
      </c>
      <c r="F139" s="113" t="s">
        <v>425</v>
      </c>
      <c r="H139" s="113" t="s">
        <v>426</v>
      </c>
      <c r="I139" s="113" t="s">
        <v>427</v>
      </c>
    </row>
    <row r="140" spans="2:19" hidden="1" x14ac:dyDescent="0.35">
      <c r="D140" s="113" t="s">
        <v>428</v>
      </c>
      <c r="F140" s="113" t="s">
        <v>429</v>
      </c>
      <c r="G140" s="113" t="s">
        <v>430</v>
      </c>
      <c r="H140" s="113" t="s">
        <v>431</v>
      </c>
      <c r="I140" s="113" t="s">
        <v>432</v>
      </c>
      <c r="K140" s="113" t="s">
        <v>433</v>
      </c>
    </row>
    <row r="141" spans="2:19" hidden="1" x14ac:dyDescent="0.35">
      <c r="D141" s="113" t="s">
        <v>434</v>
      </c>
      <c r="F141" s="113" t="s">
        <v>435</v>
      </c>
      <c r="G141" s="113" t="s">
        <v>436</v>
      </c>
      <c r="H141" s="113" t="s">
        <v>437</v>
      </c>
      <c r="I141" s="113" t="s">
        <v>438</v>
      </c>
      <c r="K141" s="113" t="s">
        <v>439</v>
      </c>
      <c r="L141" s="113" t="s">
        <v>440</v>
      </c>
    </row>
    <row r="142" spans="2:19" hidden="1" x14ac:dyDescent="0.35">
      <c r="D142" s="113" t="s">
        <v>441</v>
      </c>
      <c r="E142" s="195" t="s">
        <v>442</v>
      </c>
      <c r="G142" s="113" t="s">
        <v>443</v>
      </c>
      <c r="H142" s="113" t="s">
        <v>444</v>
      </c>
      <c r="K142" s="113" t="s">
        <v>445</v>
      </c>
      <c r="L142" s="113" t="s">
        <v>446</v>
      </c>
    </row>
    <row r="143" spans="2:19" hidden="1" x14ac:dyDescent="0.35">
      <c r="D143" s="113" t="s">
        <v>447</v>
      </c>
      <c r="E143" s="196" t="s">
        <v>448</v>
      </c>
      <c r="K143" s="113" t="s">
        <v>449</v>
      </c>
      <c r="L143" s="113" t="s">
        <v>450</v>
      </c>
    </row>
    <row r="144" spans="2:19" hidden="1" x14ac:dyDescent="0.35">
      <c r="E144" s="197" t="s">
        <v>451</v>
      </c>
      <c r="H144" s="113" t="s">
        <v>452</v>
      </c>
      <c r="K144" s="113" t="s">
        <v>453</v>
      </c>
      <c r="L144" s="113" t="s">
        <v>454</v>
      </c>
    </row>
    <row r="145" spans="2:12" hidden="1" x14ac:dyDescent="0.35">
      <c r="H145" s="113" t="s">
        <v>455</v>
      </c>
      <c r="K145" s="113" t="s">
        <v>456</v>
      </c>
      <c r="L145" s="113" t="s">
        <v>457</v>
      </c>
    </row>
    <row r="146" spans="2:12" hidden="1" x14ac:dyDescent="0.35">
      <c r="H146" s="113" t="s">
        <v>458</v>
      </c>
      <c r="K146" s="113" t="s">
        <v>459</v>
      </c>
      <c r="L146" s="113" t="s">
        <v>460</v>
      </c>
    </row>
    <row r="147" spans="2:12" hidden="1" x14ac:dyDescent="0.35">
      <c r="B147" s="113" t="s">
        <v>461</v>
      </c>
      <c r="C147" s="113" t="s">
        <v>462</v>
      </c>
      <c r="D147" s="113" t="s">
        <v>461</v>
      </c>
      <c r="G147" s="113" t="s">
        <v>463</v>
      </c>
      <c r="H147" s="113" t="s">
        <v>464</v>
      </c>
      <c r="J147" s="113" t="s">
        <v>281</v>
      </c>
      <c r="K147" s="113" t="s">
        <v>465</v>
      </c>
      <c r="L147" s="113" t="s">
        <v>466</v>
      </c>
    </row>
    <row r="148" spans="2:12" hidden="1" x14ac:dyDescent="0.35">
      <c r="B148" s="113">
        <v>1</v>
      </c>
      <c r="C148" s="113" t="s">
        <v>467</v>
      </c>
      <c r="D148" s="113" t="s">
        <v>468</v>
      </c>
      <c r="E148" s="113" t="s">
        <v>356</v>
      </c>
      <c r="F148" s="113" t="s">
        <v>11</v>
      </c>
      <c r="G148" s="113" t="s">
        <v>469</v>
      </c>
      <c r="H148" s="113" t="s">
        <v>470</v>
      </c>
      <c r="J148" s="113" t="s">
        <v>445</v>
      </c>
      <c r="K148" s="113" t="s">
        <v>471</v>
      </c>
    </row>
    <row r="149" spans="2:12" hidden="1" x14ac:dyDescent="0.35">
      <c r="B149" s="113">
        <v>2</v>
      </c>
      <c r="C149" s="113" t="s">
        <v>472</v>
      </c>
      <c r="D149" s="113" t="s">
        <v>473</v>
      </c>
      <c r="E149" s="113" t="s">
        <v>339</v>
      </c>
      <c r="F149" s="113" t="s">
        <v>18</v>
      </c>
      <c r="G149" s="113" t="s">
        <v>474</v>
      </c>
      <c r="J149" s="113" t="s">
        <v>475</v>
      </c>
      <c r="K149" s="113" t="s">
        <v>476</v>
      </c>
    </row>
    <row r="150" spans="2:12" hidden="1" x14ac:dyDescent="0.35">
      <c r="B150" s="113">
        <v>3</v>
      </c>
      <c r="C150" s="113" t="s">
        <v>477</v>
      </c>
      <c r="D150" s="113" t="s">
        <v>478</v>
      </c>
      <c r="E150" s="113" t="s">
        <v>317</v>
      </c>
      <c r="G150" s="113" t="s">
        <v>479</v>
      </c>
      <c r="J150" s="113" t="s">
        <v>480</v>
      </c>
      <c r="K150" s="113" t="s">
        <v>481</v>
      </c>
    </row>
    <row r="151" spans="2:12" hidden="1" x14ac:dyDescent="0.35">
      <c r="B151" s="113">
        <v>4</v>
      </c>
      <c r="C151" s="113" t="s">
        <v>470</v>
      </c>
      <c r="H151" s="113" t="s">
        <v>482</v>
      </c>
      <c r="I151" s="113" t="s">
        <v>483</v>
      </c>
      <c r="J151" s="113" t="s">
        <v>484</v>
      </c>
      <c r="K151" s="113" t="s">
        <v>485</v>
      </c>
    </row>
    <row r="152" spans="2:12" hidden="1" x14ac:dyDescent="0.35">
      <c r="D152" s="113" t="s">
        <v>479</v>
      </c>
      <c r="H152" s="113" t="s">
        <v>486</v>
      </c>
      <c r="I152" s="113" t="s">
        <v>487</v>
      </c>
      <c r="J152" s="113" t="s">
        <v>488</v>
      </c>
      <c r="K152" s="113" t="s">
        <v>489</v>
      </c>
    </row>
    <row r="153" spans="2:12" hidden="1" x14ac:dyDescent="0.35">
      <c r="D153" s="113" t="s">
        <v>490</v>
      </c>
      <c r="H153" s="113" t="s">
        <v>491</v>
      </c>
      <c r="I153" s="113" t="s">
        <v>492</v>
      </c>
      <c r="J153" s="113" t="s">
        <v>493</v>
      </c>
      <c r="K153" s="113" t="s">
        <v>494</v>
      </c>
    </row>
    <row r="154" spans="2:12" hidden="1" x14ac:dyDescent="0.35">
      <c r="D154" s="113" t="s">
        <v>495</v>
      </c>
      <c r="H154" s="113" t="s">
        <v>496</v>
      </c>
      <c r="J154" s="113" t="s">
        <v>497</v>
      </c>
      <c r="K154" s="113" t="s">
        <v>498</v>
      </c>
    </row>
    <row r="155" spans="2:12" hidden="1" x14ac:dyDescent="0.35">
      <c r="H155" s="113" t="s">
        <v>499</v>
      </c>
      <c r="J155" s="113" t="s">
        <v>500</v>
      </c>
    </row>
    <row r="156" spans="2:12" ht="58" hidden="1" x14ac:dyDescent="0.35">
      <c r="D156" s="198" t="s">
        <v>501</v>
      </c>
      <c r="E156" s="113" t="s">
        <v>502</v>
      </c>
      <c r="F156" s="113" t="s">
        <v>503</v>
      </c>
      <c r="G156" s="113" t="s">
        <v>504</v>
      </c>
      <c r="H156" s="113" t="s">
        <v>505</v>
      </c>
      <c r="I156" s="113" t="s">
        <v>506</v>
      </c>
      <c r="J156" s="113" t="s">
        <v>507</v>
      </c>
      <c r="K156" s="113" t="s">
        <v>508</v>
      </c>
    </row>
    <row r="157" spans="2:12" ht="72.5" hidden="1" x14ac:dyDescent="0.35">
      <c r="B157" s="113" t="s">
        <v>611</v>
      </c>
      <c r="C157" s="113" t="s">
        <v>610</v>
      </c>
      <c r="D157" s="198" t="s">
        <v>509</v>
      </c>
      <c r="E157" s="113" t="s">
        <v>510</v>
      </c>
      <c r="F157" s="113" t="s">
        <v>511</v>
      </c>
      <c r="G157" s="113" t="s">
        <v>512</v>
      </c>
      <c r="H157" s="113" t="s">
        <v>513</v>
      </c>
      <c r="I157" s="113" t="s">
        <v>514</v>
      </c>
      <c r="J157" s="113" t="s">
        <v>515</v>
      </c>
      <c r="K157" s="113" t="s">
        <v>516</v>
      </c>
    </row>
    <row r="158" spans="2:12" ht="43.5" hidden="1" x14ac:dyDescent="0.35">
      <c r="B158" s="113" t="s">
        <v>612</v>
      </c>
      <c r="C158" s="113" t="s">
        <v>609</v>
      </c>
      <c r="D158" s="198" t="s">
        <v>517</v>
      </c>
      <c r="E158" s="113" t="s">
        <v>518</v>
      </c>
      <c r="F158" s="113" t="s">
        <v>519</v>
      </c>
      <c r="G158" s="113" t="s">
        <v>520</v>
      </c>
      <c r="H158" s="113" t="s">
        <v>521</v>
      </c>
      <c r="I158" s="113" t="s">
        <v>522</v>
      </c>
      <c r="J158" s="113" t="s">
        <v>523</v>
      </c>
      <c r="K158" s="113" t="s">
        <v>524</v>
      </c>
    </row>
    <row r="159" spans="2:12" hidden="1" x14ac:dyDescent="0.35">
      <c r="B159" s="113" t="s">
        <v>613</v>
      </c>
      <c r="C159" s="113" t="s">
        <v>608</v>
      </c>
      <c r="F159" s="113" t="s">
        <v>525</v>
      </c>
      <c r="G159" s="113" t="s">
        <v>526</v>
      </c>
      <c r="H159" s="113" t="s">
        <v>527</v>
      </c>
      <c r="I159" s="113" t="s">
        <v>528</v>
      </c>
      <c r="J159" s="113" t="s">
        <v>529</v>
      </c>
      <c r="K159" s="113" t="s">
        <v>530</v>
      </c>
    </row>
    <row r="160" spans="2:12" hidden="1" x14ac:dyDescent="0.35">
      <c r="B160" s="113" t="s">
        <v>614</v>
      </c>
      <c r="G160" s="113" t="s">
        <v>531</v>
      </c>
      <c r="H160" s="113" t="s">
        <v>532</v>
      </c>
      <c r="I160" s="113" t="s">
        <v>533</v>
      </c>
      <c r="J160" s="113" t="s">
        <v>534</v>
      </c>
      <c r="K160" s="113" t="s">
        <v>535</v>
      </c>
    </row>
    <row r="161" spans="2:10" hidden="1" x14ac:dyDescent="0.35">
      <c r="C161" s="113" t="s">
        <v>536</v>
      </c>
      <c r="J161" s="113" t="s">
        <v>537</v>
      </c>
    </row>
    <row r="162" spans="2:10" hidden="1" x14ac:dyDescent="0.35">
      <c r="C162" s="113" t="s">
        <v>538</v>
      </c>
      <c r="I162" s="113" t="s">
        <v>539</v>
      </c>
      <c r="J162" s="113" t="s">
        <v>540</v>
      </c>
    </row>
    <row r="163" spans="2:10" hidden="1" x14ac:dyDescent="0.35">
      <c r="B163" s="205" t="s">
        <v>615</v>
      </c>
      <c r="C163" s="113" t="s">
        <v>541</v>
      </c>
      <c r="I163" s="113" t="s">
        <v>542</v>
      </c>
      <c r="J163" s="113" t="s">
        <v>543</v>
      </c>
    </row>
    <row r="164" spans="2:10" hidden="1" x14ac:dyDescent="0.35">
      <c r="B164" s="205" t="s">
        <v>29</v>
      </c>
      <c r="C164" s="113" t="s">
        <v>544</v>
      </c>
      <c r="D164" s="113" t="s">
        <v>545</v>
      </c>
      <c r="E164" s="113" t="s">
        <v>546</v>
      </c>
      <c r="I164" s="113" t="s">
        <v>547</v>
      </c>
      <c r="J164" s="113" t="s">
        <v>281</v>
      </c>
    </row>
    <row r="165" spans="2:10" hidden="1" x14ac:dyDescent="0.35">
      <c r="B165" s="205" t="s">
        <v>16</v>
      </c>
      <c r="D165" s="113" t="s">
        <v>548</v>
      </c>
      <c r="E165" s="113" t="s">
        <v>549</v>
      </c>
      <c r="H165" s="113" t="s">
        <v>421</v>
      </c>
      <c r="I165" s="113" t="s">
        <v>550</v>
      </c>
    </row>
    <row r="166" spans="2:10" hidden="1" x14ac:dyDescent="0.35">
      <c r="B166" s="205" t="s">
        <v>34</v>
      </c>
      <c r="D166" s="113" t="s">
        <v>551</v>
      </c>
      <c r="E166" s="113" t="s">
        <v>552</v>
      </c>
      <c r="H166" s="113" t="s">
        <v>431</v>
      </c>
      <c r="I166" s="113" t="s">
        <v>553</v>
      </c>
      <c r="J166" s="113" t="s">
        <v>554</v>
      </c>
    </row>
    <row r="167" spans="2:10" hidden="1" x14ac:dyDescent="0.35">
      <c r="B167" s="205" t="s">
        <v>616</v>
      </c>
      <c r="C167" s="113" t="s">
        <v>555</v>
      </c>
      <c r="D167" s="113" t="s">
        <v>556</v>
      </c>
      <c r="H167" s="113" t="s">
        <v>437</v>
      </c>
      <c r="I167" s="113" t="s">
        <v>557</v>
      </c>
      <c r="J167" s="113" t="s">
        <v>558</v>
      </c>
    </row>
    <row r="168" spans="2:10" hidden="1" x14ac:dyDescent="0.35">
      <c r="B168" s="205" t="s">
        <v>617</v>
      </c>
      <c r="C168" s="113" t="s">
        <v>559</v>
      </c>
      <c r="H168" s="113" t="s">
        <v>444</v>
      </c>
      <c r="I168" s="113" t="s">
        <v>560</v>
      </c>
    </row>
    <row r="169" spans="2:10" hidden="1" x14ac:dyDescent="0.35">
      <c r="B169" s="205" t="s">
        <v>618</v>
      </c>
      <c r="C169" s="113" t="s">
        <v>561</v>
      </c>
      <c r="E169" s="113" t="s">
        <v>562</v>
      </c>
      <c r="H169" s="113" t="s">
        <v>563</v>
      </c>
      <c r="I169" s="113" t="s">
        <v>564</v>
      </c>
    </row>
    <row r="170" spans="2:10" hidden="1" x14ac:dyDescent="0.35">
      <c r="B170" s="205" t="s">
        <v>619</v>
      </c>
      <c r="C170" s="113" t="s">
        <v>565</v>
      </c>
      <c r="E170" s="113" t="s">
        <v>566</v>
      </c>
      <c r="H170" s="113" t="s">
        <v>567</v>
      </c>
      <c r="I170" s="113" t="s">
        <v>568</v>
      </c>
    </row>
    <row r="171" spans="2:10" hidden="1" x14ac:dyDescent="0.35">
      <c r="B171" s="205" t="s">
        <v>620</v>
      </c>
      <c r="C171" s="113" t="s">
        <v>569</v>
      </c>
      <c r="E171" s="113" t="s">
        <v>570</v>
      </c>
      <c r="H171" s="113" t="s">
        <v>571</v>
      </c>
      <c r="I171" s="113" t="s">
        <v>572</v>
      </c>
    </row>
    <row r="172" spans="2:10" hidden="1" x14ac:dyDescent="0.35">
      <c r="B172" s="205" t="s">
        <v>621</v>
      </c>
      <c r="C172" s="113" t="s">
        <v>573</v>
      </c>
      <c r="E172" s="113" t="s">
        <v>574</v>
      </c>
      <c r="H172" s="113" t="s">
        <v>575</v>
      </c>
      <c r="I172" s="113" t="s">
        <v>576</v>
      </c>
    </row>
    <row r="173" spans="2:10" hidden="1" x14ac:dyDescent="0.35">
      <c r="B173" s="205" t="s">
        <v>622</v>
      </c>
      <c r="C173" s="113" t="s">
        <v>577</v>
      </c>
      <c r="E173" s="113" t="s">
        <v>578</v>
      </c>
      <c r="H173" s="113" t="s">
        <v>579</v>
      </c>
      <c r="I173" s="113" t="s">
        <v>580</v>
      </c>
    </row>
    <row r="174" spans="2:10" hidden="1" x14ac:dyDescent="0.35">
      <c r="B174" s="205" t="s">
        <v>623</v>
      </c>
      <c r="C174" s="113" t="s">
        <v>281</v>
      </c>
      <c r="E174" s="113" t="s">
        <v>581</v>
      </c>
      <c r="H174" s="113" t="s">
        <v>582</v>
      </c>
      <c r="I174" s="113" t="s">
        <v>583</v>
      </c>
    </row>
    <row r="175" spans="2:10" hidden="1" x14ac:dyDescent="0.35">
      <c r="B175" s="205" t="s">
        <v>624</v>
      </c>
      <c r="E175" s="113" t="s">
        <v>584</v>
      </c>
      <c r="H175" s="113" t="s">
        <v>585</v>
      </c>
      <c r="I175" s="113" t="s">
        <v>586</v>
      </c>
    </row>
    <row r="176" spans="2:10" hidden="1" x14ac:dyDescent="0.35">
      <c r="B176" s="205" t="s">
        <v>625</v>
      </c>
      <c r="E176" s="113" t="s">
        <v>587</v>
      </c>
      <c r="H176" s="113" t="s">
        <v>588</v>
      </c>
      <c r="I176" s="113" t="s">
        <v>589</v>
      </c>
    </row>
    <row r="177" spans="2:9" hidden="1" x14ac:dyDescent="0.35">
      <c r="B177" s="205" t="s">
        <v>626</v>
      </c>
      <c r="E177" s="113" t="s">
        <v>590</v>
      </c>
      <c r="H177" s="113" t="s">
        <v>591</v>
      </c>
      <c r="I177" s="113" t="s">
        <v>592</v>
      </c>
    </row>
    <row r="178" spans="2:9" hidden="1" x14ac:dyDescent="0.35">
      <c r="B178" s="205" t="s">
        <v>627</v>
      </c>
      <c r="H178" s="113" t="s">
        <v>593</v>
      </c>
      <c r="I178" s="113" t="s">
        <v>594</v>
      </c>
    </row>
    <row r="179" spans="2:9" hidden="1" x14ac:dyDescent="0.35">
      <c r="B179" s="205" t="s">
        <v>628</v>
      </c>
      <c r="H179" s="113" t="s">
        <v>595</v>
      </c>
    </row>
    <row r="180" spans="2:9" hidden="1" x14ac:dyDescent="0.35">
      <c r="B180" s="205" t="s">
        <v>629</v>
      </c>
      <c r="H180" s="113" t="s">
        <v>596</v>
      </c>
    </row>
    <row r="181" spans="2:9" hidden="1" x14ac:dyDescent="0.35">
      <c r="B181" s="205" t="s">
        <v>630</v>
      </c>
      <c r="H181" s="113" t="s">
        <v>597</v>
      </c>
    </row>
    <row r="182" spans="2:9" hidden="1" x14ac:dyDescent="0.35">
      <c r="B182" s="205" t="s">
        <v>631</v>
      </c>
      <c r="H182" s="113" t="s">
        <v>598</v>
      </c>
    </row>
    <row r="183" spans="2:9" hidden="1" x14ac:dyDescent="0.35">
      <c r="B183" s="205" t="s">
        <v>632</v>
      </c>
      <c r="D183" t="s">
        <v>599</v>
      </c>
      <c r="H183" s="113" t="s">
        <v>600</v>
      </c>
    </row>
    <row r="184" spans="2:9" hidden="1" x14ac:dyDescent="0.35">
      <c r="B184" s="205" t="s">
        <v>633</v>
      </c>
      <c r="D184" t="s">
        <v>601</v>
      </c>
      <c r="H184" s="113" t="s">
        <v>602</v>
      </c>
    </row>
    <row r="185" spans="2:9" hidden="1" x14ac:dyDescent="0.35">
      <c r="B185" s="205" t="s">
        <v>634</v>
      </c>
      <c r="D185" t="s">
        <v>603</v>
      </c>
      <c r="H185" s="113" t="s">
        <v>604</v>
      </c>
    </row>
    <row r="186" spans="2:9" hidden="1" x14ac:dyDescent="0.35">
      <c r="B186" s="205" t="s">
        <v>635</v>
      </c>
      <c r="D186" t="s">
        <v>601</v>
      </c>
      <c r="H186" s="113" t="s">
        <v>605</v>
      </c>
    </row>
    <row r="187" spans="2:9" hidden="1" x14ac:dyDescent="0.35">
      <c r="B187" s="205" t="s">
        <v>636</v>
      </c>
      <c r="D187" t="s">
        <v>606</v>
      </c>
    </row>
    <row r="188" spans="2:9" hidden="1" x14ac:dyDescent="0.35">
      <c r="B188" s="205" t="s">
        <v>637</v>
      </c>
      <c r="D188" t="s">
        <v>601</v>
      </c>
    </row>
    <row r="189" spans="2:9" hidden="1" x14ac:dyDescent="0.35">
      <c r="B189" s="205" t="s">
        <v>638</v>
      </c>
    </row>
    <row r="190" spans="2:9" hidden="1" x14ac:dyDescent="0.35">
      <c r="B190" s="205" t="s">
        <v>639</v>
      </c>
    </row>
    <row r="191" spans="2:9" hidden="1" x14ac:dyDescent="0.35">
      <c r="B191" s="205" t="s">
        <v>640</v>
      </c>
    </row>
    <row r="192" spans="2:9" hidden="1" x14ac:dyDescent="0.35">
      <c r="B192" s="205" t="s">
        <v>641</v>
      </c>
    </row>
    <row r="193" spans="2:2" hidden="1" x14ac:dyDescent="0.35">
      <c r="B193" s="205" t="s">
        <v>642</v>
      </c>
    </row>
    <row r="194" spans="2:2" hidden="1" x14ac:dyDescent="0.35">
      <c r="B194" s="205" t="s">
        <v>643</v>
      </c>
    </row>
    <row r="195" spans="2:2" hidden="1" x14ac:dyDescent="0.35">
      <c r="B195" s="205" t="s">
        <v>644</v>
      </c>
    </row>
    <row r="196" spans="2:2" hidden="1" x14ac:dyDescent="0.35">
      <c r="B196" s="205" t="s">
        <v>645</v>
      </c>
    </row>
    <row r="197" spans="2:2" hidden="1" x14ac:dyDescent="0.35">
      <c r="B197" s="205" t="s">
        <v>646</v>
      </c>
    </row>
    <row r="198" spans="2:2" hidden="1" x14ac:dyDescent="0.35">
      <c r="B198" s="205" t="s">
        <v>50</v>
      </c>
    </row>
    <row r="199" spans="2:2" hidden="1" x14ac:dyDescent="0.35">
      <c r="B199" s="205" t="s">
        <v>56</v>
      </c>
    </row>
    <row r="200" spans="2:2" hidden="1" x14ac:dyDescent="0.35">
      <c r="B200" s="205" t="s">
        <v>58</v>
      </c>
    </row>
    <row r="201" spans="2:2" hidden="1" x14ac:dyDescent="0.35">
      <c r="B201" s="205" t="s">
        <v>60</v>
      </c>
    </row>
    <row r="202" spans="2:2" hidden="1" x14ac:dyDescent="0.35">
      <c r="B202" s="205" t="s">
        <v>23</v>
      </c>
    </row>
    <row r="203" spans="2:2" hidden="1" x14ac:dyDescent="0.35">
      <c r="B203" s="205" t="s">
        <v>62</v>
      </c>
    </row>
    <row r="204" spans="2:2" hidden="1" x14ac:dyDescent="0.35">
      <c r="B204" s="205" t="s">
        <v>64</v>
      </c>
    </row>
    <row r="205" spans="2:2" hidden="1" x14ac:dyDescent="0.35">
      <c r="B205" s="205" t="s">
        <v>66</v>
      </c>
    </row>
    <row r="206" spans="2:2" hidden="1" x14ac:dyDescent="0.35">
      <c r="B206" s="205" t="s">
        <v>67</v>
      </c>
    </row>
    <row r="207" spans="2:2" hidden="1" x14ac:dyDescent="0.35">
      <c r="B207" s="205" t="s">
        <v>68</v>
      </c>
    </row>
    <row r="208" spans="2:2" hidden="1" x14ac:dyDescent="0.35">
      <c r="B208" s="205" t="s">
        <v>69</v>
      </c>
    </row>
    <row r="209" spans="2:2" hidden="1" x14ac:dyDescent="0.35">
      <c r="B209" s="205" t="s">
        <v>647</v>
      </c>
    </row>
    <row r="210" spans="2:2" hidden="1" x14ac:dyDescent="0.35">
      <c r="B210" s="205" t="s">
        <v>648</v>
      </c>
    </row>
    <row r="211" spans="2:2" hidden="1" x14ac:dyDescent="0.35">
      <c r="B211" s="205" t="s">
        <v>73</v>
      </c>
    </row>
    <row r="212" spans="2:2" hidden="1" x14ac:dyDescent="0.35">
      <c r="B212" s="205" t="s">
        <v>75</v>
      </c>
    </row>
    <row r="213" spans="2:2" hidden="1" x14ac:dyDescent="0.35">
      <c r="B213" s="205" t="s">
        <v>79</v>
      </c>
    </row>
    <row r="214" spans="2:2" hidden="1" x14ac:dyDescent="0.35">
      <c r="B214" s="205" t="s">
        <v>649</v>
      </c>
    </row>
    <row r="215" spans="2:2" hidden="1" x14ac:dyDescent="0.35">
      <c r="B215" s="205" t="s">
        <v>650</v>
      </c>
    </row>
    <row r="216" spans="2:2" hidden="1" x14ac:dyDescent="0.35">
      <c r="B216" s="205" t="s">
        <v>651</v>
      </c>
    </row>
    <row r="217" spans="2:2" hidden="1" x14ac:dyDescent="0.35">
      <c r="B217" s="205" t="s">
        <v>77</v>
      </c>
    </row>
    <row r="218" spans="2:2" hidden="1" x14ac:dyDescent="0.35">
      <c r="B218" s="205" t="s">
        <v>78</v>
      </c>
    </row>
    <row r="219" spans="2:2" hidden="1" x14ac:dyDescent="0.35">
      <c r="B219" s="205" t="s">
        <v>81</v>
      </c>
    </row>
    <row r="220" spans="2:2" hidden="1" x14ac:dyDescent="0.35">
      <c r="B220" s="205" t="s">
        <v>83</v>
      </c>
    </row>
    <row r="221" spans="2:2" hidden="1" x14ac:dyDescent="0.35">
      <c r="B221" s="205" t="s">
        <v>652</v>
      </c>
    </row>
    <row r="222" spans="2:2" hidden="1" x14ac:dyDescent="0.35">
      <c r="B222" s="205" t="s">
        <v>82</v>
      </c>
    </row>
    <row r="223" spans="2:2" hidden="1" x14ac:dyDescent="0.35">
      <c r="B223" s="205" t="s">
        <v>84</v>
      </c>
    </row>
    <row r="224" spans="2:2" hidden="1" x14ac:dyDescent="0.35">
      <c r="B224" s="205" t="s">
        <v>87</v>
      </c>
    </row>
    <row r="225" spans="2:2" hidden="1" x14ac:dyDescent="0.35">
      <c r="B225" s="205" t="s">
        <v>86</v>
      </c>
    </row>
    <row r="226" spans="2:2" hidden="1" x14ac:dyDescent="0.35">
      <c r="B226" s="205" t="s">
        <v>653</v>
      </c>
    </row>
    <row r="227" spans="2:2" hidden="1" x14ac:dyDescent="0.35">
      <c r="B227" s="205" t="s">
        <v>93</v>
      </c>
    </row>
    <row r="228" spans="2:2" hidden="1" x14ac:dyDescent="0.35">
      <c r="B228" s="205" t="s">
        <v>95</v>
      </c>
    </row>
    <row r="229" spans="2:2" hidden="1" x14ac:dyDescent="0.35">
      <c r="B229" s="205" t="s">
        <v>96</v>
      </c>
    </row>
    <row r="230" spans="2:2" hidden="1" x14ac:dyDescent="0.35">
      <c r="B230" s="205" t="s">
        <v>97</v>
      </c>
    </row>
    <row r="231" spans="2:2" hidden="1" x14ac:dyDescent="0.35">
      <c r="B231" s="205" t="s">
        <v>654</v>
      </c>
    </row>
    <row r="232" spans="2:2" hidden="1" x14ac:dyDescent="0.35">
      <c r="B232" s="205" t="s">
        <v>655</v>
      </c>
    </row>
    <row r="233" spans="2:2" hidden="1" x14ac:dyDescent="0.35">
      <c r="B233" s="205" t="s">
        <v>98</v>
      </c>
    </row>
    <row r="234" spans="2:2" hidden="1" x14ac:dyDescent="0.35">
      <c r="B234" s="205" t="s">
        <v>152</v>
      </c>
    </row>
    <row r="235" spans="2:2" hidden="1" x14ac:dyDescent="0.35">
      <c r="B235" s="205" t="s">
        <v>656</v>
      </c>
    </row>
    <row r="236" spans="2:2" ht="29" hidden="1" x14ac:dyDescent="0.35">
      <c r="B236" s="205" t="s">
        <v>657</v>
      </c>
    </row>
    <row r="237" spans="2:2" hidden="1" x14ac:dyDescent="0.35">
      <c r="B237" s="205" t="s">
        <v>103</v>
      </c>
    </row>
    <row r="238" spans="2:2" hidden="1" x14ac:dyDescent="0.35">
      <c r="B238" s="205" t="s">
        <v>105</v>
      </c>
    </row>
    <row r="239" spans="2:2" hidden="1" x14ac:dyDescent="0.35">
      <c r="B239" s="205" t="s">
        <v>658</v>
      </c>
    </row>
    <row r="240" spans="2:2" hidden="1" x14ac:dyDescent="0.35">
      <c r="B240" s="205" t="s">
        <v>153</v>
      </c>
    </row>
    <row r="241" spans="2:2" hidden="1" x14ac:dyDescent="0.35">
      <c r="B241" s="205" t="s">
        <v>170</v>
      </c>
    </row>
    <row r="242" spans="2:2" hidden="1" x14ac:dyDescent="0.35">
      <c r="B242" s="205" t="s">
        <v>104</v>
      </c>
    </row>
    <row r="243" spans="2:2" hidden="1" x14ac:dyDescent="0.35">
      <c r="B243" s="205" t="s">
        <v>108</v>
      </c>
    </row>
    <row r="244" spans="2:2" hidden="1" x14ac:dyDescent="0.35">
      <c r="B244" s="205" t="s">
        <v>102</v>
      </c>
    </row>
    <row r="245" spans="2:2" hidden="1" x14ac:dyDescent="0.35">
      <c r="B245" s="205" t="s">
        <v>124</v>
      </c>
    </row>
    <row r="246" spans="2:2" hidden="1" x14ac:dyDescent="0.35">
      <c r="B246" s="205" t="s">
        <v>659</v>
      </c>
    </row>
    <row r="247" spans="2:2" hidden="1" x14ac:dyDescent="0.35">
      <c r="B247" s="205" t="s">
        <v>110</v>
      </c>
    </row>
    <row r="248" spans="2:2" hidden="1" x14ac:dyDescent="0.35">
      <c r="B248" s="205" t="s">
        <v>113</v>
      </c>
    </row>
    <row r="249" spans="2:2" hidden="1" x14ac:dyDescent="0.35">
      <c r="B249" s="205" t="s">
        <v>119</v>
      </c>
    </row>
    <row r="250" spans="2:2" hidden="1" x14ac:dyDescent="0.35">
      <c r="B250" s="205" t="s">
        <v>116</v>
      </c>
    </row>
    <row r="251" spans="2:2" ht="29" hidden="1" x14ac:dyDescent="0.35">
      <c r="B251" s="205" t="s">
        <v>660</v>
      </c>
    </row>
    <row r="252" spans="2:2" hidden="1" x14ac:dyDescent="0.35">
      <c r="B252" s="205" t="s">
        <v>114</v>
      </c>
    </row>
    <row r="253" spans="2:2" hidden="1" x14ac:dyDescent="0.35">
      <c r="B253" s="205" t="s">
        <v>115</v>
      </c>
    </row>
    <row r="254" spans="2:2" hidden="1" x14ac:dyDescent="0.35">
      <c r="B254" s="205" t="s">
        <v>126</v>
      </c>
    </row>
    <row r="255" spans="2:2" hidden="1" x14ac:dyDescent="0.35">
      <c r="B255" s="205" t="s">
        <v>123</v>
      </c>
    </row>
    <row r="256" spans="2:2" hidden="1" x14ac:dyDescent="0.35">
      <c r="B256" s="205" t="s">
        <v>122</v>
      </c>
    </row>
    <row r="257" spans="2:2" hidden="1" x14ac:dyDescent="0.35">
      <c r="B257" s="205" t="s">
        <v>125</v>
      </c>
    </row>
    <row r="258" spans="2:2" hidden="1" x14ac:dyDescent="0.35">
      <c r="B258" s="205" t="s">
        <v>117</v>
      </c>
    </row>
    <row r="259" spans="2:2" hidden="1" x14ac:dyDescent="0.35">
      <c r="B259" s="205" t="s">
        <v>118</v>
      </c>
    </row>
    <row r="260" spans="2:2" hidden="1" x14ac:dyDescent="0.35">
      <c r="B260" s="205" t="s">
        <v>111</v>
      </c>
    </row>
    <row r="261" spans="2:2" hidden="1" x14ac:dyDescent="0.35">
      <c r="B261" s="205" t="s">
        <v>112</v>
      </c>
    </row>
    <row r="262" spans="2:2" hidden="1" x14ac:dyDescent="0.35">
      <c r="B262" s="205" t="s">
        <v>127</v>
      </c>
    </row>
    <row r="263" spans="2:2" hidden="1" x14ac:dyDescent="0.35">
      <c r="B263" s="205" t="s">
        <v>133</v>
      </c>
    </row>
    <row r="264" spans="2:2" hidden="1" x14ac:dyDescent="0.35">
      <c r="B264" s="205" t="s">
        <v>134</v>
      </c>
    </row>
    <row r="265" spans="2:2" hidden="1" x14ac:dyDescent="0.35">
      <c r="B265" s="205" t="s">
        <v>132</v>
      </c>
    </row>
    <row r="266" spans="2:2" hidden="1" x14ac:dyDescent="0.35">
      <c r="B266" s="205" t="s">
        <v>661</v>
      </c>
    </row>
    <row r="267" spans="2:2" hidden="1" x14ac:dyDescent="0.35">
      <c r="B267" s="205" t="s">
        <v>129</v>
      </c>
    </row>
    <row r="268" spans="2:2" hidden="1" x14ac:dyDescent="0.35">
      <c r="B268" s="205" t="s">
        <v>128</v>
      </c>
    </row>
    <row r="269" spans="2:2" hidden="1" x14ac:dyDescent="0.35">
      <c r="B269" s="205" t="s">
        <v>136</v>
      </c>
    </row>
    <row r="270" spans="2:2" hidden="1" x14ac:dyDescent="0.35">
      <c r="B270" s="205" t="s">
        <v>137</v>
      </c>
    </row>
    <row r="271" spans="2:2" hidden="1" x14ac:dyDescent="0.35">
      <c r="B271" s="205" t="s">
        <v>139</v>
      </c>
    </row>
    <row r="272" spans="2:2" hidden="1" x14ac:dyDescent="0.35">
      <c r="B272" s="205" t="s">
        <v>142</v>
      </c>
    </row>
    <row r="273" spans="2:2" hidden="1" x14ac:dyDescent="0.35">
      <c r="B273" s="205" t="s">
        <v>143</v>
      </c>
    </row>
    <row r="274" spans="2:2" hidden="1" x14ac:dyDescent="0.35">
      <c r="B274" s="205" t="s">
        <v>138</v>
      </c>
    </row>
    <row r="275" spans="2:2" hidden="1" x14ac:dyDescent="0.35">
      <c r="B275" s="205" t="s">
        <v>140</v>
      </c>
    </row>
    <row r="276" spans="2:2" hidden="1" x14ac:dyDescent="0.35">
      <c r="B276" s="205" t="s">
        <v>144</v>
      </c>
    </row>
    <row r="277" spans="2:2" hidden="1" x14ac:dyDescent="0.35">
      <c r="B277" s="205" t="s">
        <v>662</v>
      </c>
    </row>
    <row r="278" spans="2:2" hidden="1" x14ac:dyDescent="0.35">
      <c r="B278" s="205" t="s">
        <v>141</v>
      </c>
    </row>
    <row r="279" spans="2:2" hidden="1" x14ac:dyDescent="0.35">
      <c r="B279" s="205" t="s">
        <v>149</v>
      </c>
    </row>
    <row r="280" spans="2:2" hidden="1" x14ac:dyDescent="0.35">
      <c r="B280" s="205" t="s">
        <v>150</v>
      </c>
    </row>
    <row r="281" spans="2:2" hidden="1" x14ac:dyDescent="0.35">
      <c r="B281" s="205" t="s">
        <v>151</v>
      </c>
    </row>
    <row r="282" spans="2:2" hidden="1" x14ac:dyDescent="0.35">
      <c r="B282" s="205" t="s">
        <v>158</v>
      </c>
    </row>
    <row r="283" spans="2:2" hidden="1" x14ac:dyDescent="0.35">
      <c r="B283" s="205" t="s">
        <v>171</v>
      </c>
    </row>
    <row r="284" spans="2:2" hidden="1" x14ac:dyDescent="0.35">
      <c r="B284" s="205" t="s">
        <v>159</v>
      </c>
    </row>
    <row r="285" spans="2:2" hidden="1" x14ac:dyDescent="0.35">
      <c r="B285" s="205" t="s">
        <v>166</v>
      </c>
    </row>
    <row r="286" spans="2:2" hidden="1" x14ac:dyDescent="0.35">
      <c r="B286" s="205" t="s">
        <v>162</v>
      </c>
    </row>
    <row r="287" spans="2:2" hidden="1" x14ac:dyDescent="0.35">
      <c r="B287" s="205" t="s">
        <v>65</v>
      </c>
    </row>
    <row r="288" spans="2:2" hidden="1" x14ac:dyDescent="0.35">
      <c r="B288" s="205" t="s">
        <v>156</v>
      </c>
    </row>
    <row r="289" spans="2:2" hidden="1" x14ac:dyDescent="0.35">
      <c r="B289" s="205" t="s">
        <v>160</v>
      </c>
    </row>
    <row r="290" spans="2:2" hidden="1" x14ac:dyDescent="0.35">
      <c r="B290" s="205" t="s">
        <v>157</v>
      </c>
    </row>
    <row r="291" spans="2:2" hidden="1" x14ac:dyDescent="0.35">
      <c r="B291" s="205" t="s">
        <v>172</v>
      </c>
    </row>
    <row r="292" spans="2:2" hidden="1" x14ac:dyDescent="0.35">
      <c r="B292" s="205" t="s">
        <v>663</v>
      </c>
    </row>
    <row r="293" spans="2:2" hidden="1" x14ac:dyDescent="0.35">
      <c r="B293" s="205" t="s">
        <v>165</v>
      </c>
    </row>
    <row r="294" spans="2:2" hidden="1" x14ac:dyDescent="0.35">
      <c r="B294" s="205" t="s">
        <v>173</v>
      </c>
    </row>
    <row r="295" spans="2:2" hidden="1" x14ac:dyDescent="0.35">
      <c r="B295" s="205" t="s">
        <v>161</v>
      </c>
    </row>
    <row r="296" spans="2:2" hidden="1" x14ac:dyDescent="0.35">
      <c r="B296" s="205" t="s">
        <v>176</v>
      </c>
    </row>
    <row r="297" spans="2:2" hidden="1" x14ac:dyDescent="0.35">
      <c r="B297" s="205" t="s">
        <v>664</v>
      </c>
    </row>
    <row r="298" spans="2:2" hidden="1" x14ac:dyDescent="0.35">
      <c r="B298" s="205" t="s">
        <v>181</v>
      </c>
    </row>
    <row r="299" spans="2:2" hidden="1" x14ac:dyDescent="0.35">
      <c r="B299" s="205" t="s">
        <v>178</v>
      </c>
    </row>
    <row r="300" spans="2:2" hidden="1" x14ac:dyDescent="0.35">
      <c r="B300" s="205" t="s">
        <v>177</v>
      </c>
    </row>
    <row r="301" spans="2:2" hidden="1" x14ac:dyDescent="0.35">
      <c r="B301" s="205" t="s">
        <v>186</v>
      </c>
    </row>
    <row r="302" spans="2:2" hidden="1" x14ac:dyDescent="0.35">
      <c r="B302" s="205" t="s">
        <v>182</v>
      </c>
    </row>
    <row r="303" spans="2:2" hidden="1" x14ac:dyDescent="0.35">
      <c r="B303" s="205" t="s">
        <v>183</v>
      </c>
    </row>
    <row r="304" spans="2:2" hidden="1" x14ac:dyDescent="0.35">
      <c r="B304" s="205" t="s">
        <v>184</v>
      </c>
    </row>
    <row r="305" spans="2:2" hidden="1" x14ac:dyDescent="0.35">
      <c r="B305" s="205" t="s">
        <v>185</v>
      </c>
    </row>
    <row r="306" spans="2:2" hidden="1" x14ac:dyDescent="0.35">
      <c r="B306" s="205" t="s">
        <v>187</v>
      </c>
    </row>
    <row r="307" spans="2:2" hidden="1" x14ac:dyDescent="0.35">
      <c r="B307" s="205" t="s">
        <v>665</v>
      </c>
    </row>
    <row r="308" spans="2:2" hidden="1" x14ac:dyDescent="0.35">
      <c r="B308" s="205" t="s">
        <v>188</v>
      </c>
    </row>
    <row r="309" spans="2:2" hidden="1" x14ac:dyDescent="0.35">
      <c r="B309" s="205" t="s">
        <v>189</v>
      </c>
    </row>
    <row r="310" spans="2:2" hidden="1" x14ac:dyDescent="0.35">
      <c r="B310" s="205" t="s">
        <v>194</v>
      </c>
    </row>
    <row r="311" spans="2:2" hidden="1" x14ac:dyDescent="0.35">
      <c r="B311" s="205" t="s">
        <v>195</v>
      </c>
    </row>
    <row r="312" spans="2:2" ht="29" hidden="1" x14ac:dyDescent="0.35">
      <c r="B312" s="205" t="s">
        <v>154</v>
      </c>
    </row>
    <row r="313" spans="2:2" hidden="1" x14ac:dyDescent="0.35">
      <c r="B313" s="205" t="s">
        <v>666</v>
      </c>
    </row>
    <row r="314" spans="2:2" hidden="1" x14ac:dyDescent="0.35">
      <c r="B314" s="205" t="s">
        <v>667</v>
      </c>
    </row>
    <row r="315" spans="2:2" hidden="1" x14ac:dyDescent="0.35">
      <c r="B315" s="205" t="s">
        <v>196</v>
      </c>
    </row>
    <row r="316" spans="2:2" hidden="1" x14ac:dyDescent="0.35">
      <c r="B316" s="205" t="s">
        <v>155</v>
      </c>
    </row>
    <row r="317" spans="2:2" hidden="1" x14ac:dyDescent="0.35">
      <c r="B317" s="205" t="s">
        <v>668</v>
      </c>
    </row>
    <row r="318" spans="2:2" hidden="1" x14ac:dyDescent="0.35">
      <c r="B318" s="205" t="s">
        <v>168</v>
      </c>
    </row>
    <row r="319" spans="2:2" hidden="1" x14ac:dyDescent="0.35">
      <c r="B319" s="205" t="s">
        <v>200</v>
      </c>
    </row>
    <row r="320" spans="2:2" hidden="1" x14ac:dyDescent="0.35">
      <c r="B320" s="205" t="s">
        <v>201</v>
      </c>
    </row>
    <row r="321" spans="2:2" hidden="1" x14ac:dyDescent="0.35">
      <c r="B321" s="205" t="s">
        <v>180</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B29:B38"/>
    <mergeCell ref="C29:C38"/>
    <mergeCell ref="K27:K28"/>
    <mergeCell ref="N27:N28"/>
    <mergeCell ref="O27:O28"/>
    <mergeCell ref="F27:F28"/>
    <mergeCell ref="G27:G28"/>
    <mergeCell ref="J27:J28"/>
    <mergeCell ref="B26:B28"/>
    <mergeCell ref="C26:C28"/>
    <mergeCell ref="D26:E26"/>
    <mergeCell ref="H26:I26"/>
    <mergeCell ref="S27:S28"/>
    <mergeCell ref="L40:L41"/>
    <mergeCell ref="M40:M41"/>
    <mergeCell ref="L46:L47"/>
    <mergeCell ref="M46:M47"/>
    <mergeCell ref="P40:P41"/>
    <mergeCell ref="Q40:Q41"/>
    <mergeCell ref="P43:P44"/>
    <mergeCell ref="Q43:Q44"/>
    <mergeCell ref="D46:D47"/>
    <mergeCell ref="E46:E47"/>
    <mergeCell ref="H46:H47"/>
    <mergeCell ref="I46:I47"/>
    <mergeCell ref="P46:P47"/>
    <mergeCell ref="Q46:Q47"/>
    <mergeCell ref="P49:P50"/>
    <mergeCell ref="Q49:Q50"/>
    <mergeCell ref="R27:R28"/>
    <mergeCell ref="H40:H41"/>
    <mergeCell ref="I40:I41"/>
    <mergeCell ref="D43:D44"/>
    <mergeCell ref="E43:E44"/>
    <mergeCell ref="H43:H44"/>
    <mergeCell ref="I43:I44"/>
    <mergeCell ref="L43:L44"/>
    <mergeCell ref="M43:M44"/>
    <mergeCell ref="D40:D41"/>
    <mergeCell ref="E40:E41"/>
    <mergeCell ref="D52:G52"/>
    <mergeCell ref="H52:K52"/>
    <mergeCell ref="L52:O52"/>
    <mergeCell ref="P52:S52"/>
    <mergeCell ref="D49:D50"/>
    <mergeCell ref="E49:E50"/>
    <mergeCell ref="B53:B55"/>
    <mergeCell ref="C53:C55"/>
    <mergeCell ref="H49:H50"/>
    <mergeCell ref="I49:I50"/>
    <mergeCell ref="L49:L50"/>
    <mergeCell ref="M49:M50"/>
    <mergeCell ref="N54:N55"/>
    <mergeCell ref="O54:O55"/>
    <mergeCell ref="J57:K57"/>
    <mergeCell ref="N57:O57"/>
    <mergeCell ref="R57:S57"/>
    <mergeCell ref="F62:G62"/>
    <mergeCell ref="H62:I62"/>
    <mergeCell ref="J62:K62"/>
    <mergeCell ref="D53:E53"/>
    <mergeCell ref="H53:I53"/>
    <mergeCell ref="L53:M53"/>
    <mergeCell ref="P53:Q53"/>
    <mergeCell ref="F54:F55"/>
    <mergeCell ref="G54:G55"/>
    <mergeCell ref="J54:J55"/>
    <mergeCell ref="K54:K55"/>
    <mergeCell ref="R54:R55"/>
    <mergeCell ref="S54:S55"/>
    <mergeCell ref="J56:K56"/>
    <mergeCell ref="N56:O56"/>
    <mergeCell ref="R56:S56"/>
    <mergeCell ref="F56:G56"/>
    <mergeCell ref="F57:G57"/>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J70:K70"/>
    <mergeCell ref="N70:O70"/>
    <mergeCell ref="N68:O68"/>
    <mergeCell ref="B62:B63"/>
    <mergeCell ref="C62:C63"/>
    <mergeCell ref="D63:E63"/>
    <mergeCell ref="F63:G63"/>
    <mergeCell ref="H63:I63"/>
    <mergeCell ref="J63:K63"/>
    <mergeCell ref="D62:E62"/>
    <mergeCell ref="P63:Q63"/>
    <mergeCell ref="R63:S63"/>
    <mergeCell ref="B64:B65"/>
    <mergeCell ref="C64:C65"/>
    <mergeCell ref="F64:G64"/>
    <mergeCell ref="J64:K64"/>
    <mergeCell ref="N64:O64"/>
    <mergeCell ref="R64:S64"/>
    <mergeCell ref="F65:G65"/>
    <mergeCell ref="F68:G68"/>
    <mergeCell ref="F69:G69"/>
    <mergeCell ref="C70:C76"/>
    <mergeCell ref="R68:S68"/>
    <mergeCell ref="J76:K76"/>
    <mergeCell ref="N76:O76"/>
    <mergeCell ref="F76:G76"/>
    <mergeCell ref="F73:G73"/>
    <mergeCell ref="F75:G75"/>
    <mergeCell ref="J75:K75"/>
    <mergeCell ref="N75:O75"/>
    <mergeCell ref="R75:S75"/>
    <mergeCell ref="F70:G70"/>
    <mergeCell ref="F72:G72"/>
    <mergeCell ref="F74:G74"/>
    <mergeCell ref="N72:O72"/>
    <mergeCell ref="R72:S72"/>
    <mergeCell ref="J73:K73"/>
    <mergeCell ref="J72:K72"/>
    <mergeCell ref="R70:S70"/>
    <mergeCell ref="F71:G71"/>
    <mergeCell ref="J71:K71"/>
    <mergeCell ref="N71:O71"/>
    <mergeCell ref="R71:S71"/>
    <mergeCell ref="N73:O73"/>
    <mergeCell ref="R73:S73"/>
    <mergeCell ref="N74:O74"/>
    <mergeCell ref="R74:S74"/>
    <mergeCell ref="R76:S76"/>
    <mergeCell ref="I80:J80"/>
    <mergeCell ref="M80:N80"/>
    <mergeCell ref="Q80:R80"/>
    <mergeCell ref="Q79:R79"/>
    <mergeCell ref="M77:N77"/>
    <mergeCell ref="Q77:R77"/>
    <mergeCell ref="J74:K74"/>
    <mergeCell ref="I81:J81"/>
    <mergeCell ref="M81:N81"/>
    <mergeCell ref="I78:J78"/>
    <mergeCell ref="M78:N78"/>
    <mergeCell ref="I83:J83"/>
    <mergeCell ref="Q78:R78"/>
    <mergeCell ref="M82:N82"/>
    <mergeCell ref="Q82:R82"/>
    <mergeCell ref="M83:N83"/>
    <mergeCell ref="Q83:R83"/>
    <mergeCell ref="M79:N79"/>
    <mergeCell ref="Q81:R81"/>
    <mergeCell ref="D92:D93"/>
    <mergeCell ref="E92:E93"/>
    <mergeCell ref="F92:F93"/>
    <mergeCell ref="B77:B83"/>
    <mergeCell ref="C77:C83"/>
    <mergeCell ref="E77:F77"/>
    <mergeCell ref="I77:J77"/>
    <mergeCell ref="E78:F78"/>
    <mergeCell ref="E80:F80"/>
    <mergeCell ref="E82:F82"/>
    <mergeCell ref="I82:J82"/>
    <mergeCell ref="E83:F83"/>
    <mergeCell ref="E79:F79"/>
    <mergeCell ref="I79:J79"/>
    <mergeCell ref="D85:G85"/>
    <mergeCell ref="E81:F81"/>
    <mergeCell ref="B86:B87"/>
    <mergeCell ref="C86:C87"/>
    <mergeCell ref="D86:E86"/>
    <mergeCell ref="H86:I86"/>
    <mergeCell ref="D87:E87"/>
    <mergeCell ref="H85:K85"/>
    <mergeCell ref="E89:E90"/>
    <mergeCell ref="F89:F90"/>
    <mergeCell ref="H92:H93"/>
    <mergeCell ref="I92:I93"/>
    <mergeCell ref="J92:J93"/>
    <mergeCell ref="K92:K93"/>
    <mergeCell ref="L92:L93"/>
    <mergeCell ref="H89:H90"/>
    <mergeCell ref="I89:I90"/>
    <mergeCell ref="J89:J90"/>
    <mergeCell ref="K89:K90"/>
    <mergeCell ref="L89:L90"/>
    <mergeCell ref="E98:E99"/>
    <mergeCell ref="F98:F99"/>
    <mergeCell ref="H95:H96"/>
    <mergeCell ref="D95:D96"/>
    <mergeCell ref="E95:E96"/>
    <mergeCell ref="F95:F96"/>
    <mergeCell ref="I95:I96"/>
    <mergeCell ref="J95:J96"/>
    <mergeCell ref="G98:G99"/>
    <mergeCell ref="H98:H99"/>
    <mergeCell ref="J98:J99"/>
    <mergeCell ref="J68:K68"/>
    <mergeCell ref="J69:K69"/>
    <mergeCell ref="P124:S124"/>
    <mergeCell ref="M120:N120"/>
    <mergeCell ref="M121:N121"/>
    <mergeCell ref="M122:N122"/>
    <mergeCell ref="N69:O69"/>
    <mergeCell ref="M89:M90"/>
    <mergeCell ref="N89:N90"/>
    <mergeCell ref="O89:O90"/>
    <mergeCell ref="P89:P90"/>
    <mergeCell ref="I115:J115"/>
    <mergeCell ref="I116:J116"/>
    <mergeCell ref="M115:N115"/>
    <mergeCell ref="M116:N116"/>
    <mergeCell ref="I120:J120"/>
    <mergeCell ref="I121:J121"/>
    <mergeCell ref="I118:J118"/>
    <mergeCell ref="I119:J119"/>
    <mergeCell ref="I117:J117"/>
    <mergeCell ref="K95:K96"/>
    <mergeCell ref="H124:K124"/>
    <mergeCell ref="P98:P99"/>
    <mergeCell ref="J103:K103"/>
    <mergeCell ref="C2:G2"/>
    <mergeCell ref="B6:G6"/>
    <mergeCell ref="B7:G7"/>
    <mergeCell ref="B8:G8"/>
    <mergeCell ref="C3:G3"/>
    <mergeCell ref="B112:B122"/>
    <mergeCell ref="E121:F121"/>
    <mergeCell ref="E118:F118"/>
    <mergeCell ref="D101:G101"/>
    <mergeCell ref="B88:B99"/>
    <mergeCell ref="C112:C113"/>
    <mergeCell ref="C115:C122"/>
    <mergeCell ref="E115:F115"/>
    <mergeCell ref="E116:F116"/>
    <mergeCell ref="E117:F117"/>
    <mergeCell ref="E122:F122"/>
    <mergeCell ref="E119:F119"/>
    <mergeCell ref="E120:F120"/>
    <mergeCell ref="C88:C99"/>
    <mergeCell ref="D89:D90"/>
    <mergeCell ref="G92:G93"/>
    <mergeCell ref="G95:G96"/>
    <mergeCell ref="G89:G90"/>
    <mergeCell ref="F103:G103"/>
    <mergeCell ref="K98:K99"/>
    <mergeCell ref="I98:I99"/>
    <mergeCell ref="O98:O99"/>
    <mergeCell ref="I122:J122"/>
    <mergeCell ref="M117:N117"/>
    <mergeCell ref="M118:N118"/>
    <mergeCell ref="M119:N119"/>
    <mergeCell ref="L101:O101"/>
    <mergeCell ref="H101:K101"/>
    <mergeCell ref="E129:F129"/>
    <mergeCell ref="I129:J129"/>
    <mergeCell ref="M129:N129"/>
    <mergeCell ref="Q129:R129"/>
    <mergeCell ref="E130:F130"/>
    <mergeCell ref="I130:J130"/>
    <mergeCell ref="M130:N130"/>
    <mergeCell ref="D124:G124"/>
    <mergeCell ref="N103:O103"/>
    <mergeCell ref="Q92:Q93"/>
    <mergeCell ref="R92:R93"/>
    <mergeCell ref="P92:P93"/>
    <mergeCell ref="L85:O85"/>
    <mergeCell ref="P126:S126"/>
    <mergeCell ref="R117:S117"/>
    <mergeCell ref="L124:O124"/>
    <mergeCell ref="R122:S122"/>
    <mergeCell ref="M98:M99"/>
    <mergeCell ref="F102:G102"/>
    <mergeCell ref="J102:K102"/>
    <mergeCell ref="D98:D99"/>
    <mergeCell ref="Q130:R130"/>
    <mergeCell ref="H125:K125"/>
    <mergeCell ref="L125:O125"/>
    <mergeCell ref="L95:L96"/>
    <mergeCell ref="P85:S85"/>
    <mergeCell ref="L86:M86"/>
    <mergeCell ref="R95:R96"/>
    <mergeCell ref="R89:R90"/>
    <mergeCell ref="S95:S96"/>
    <mergeCell ref="M95:M96"/>
    <mergeCell ref="Q89:Q90"/>
    <mergeCell ref="P86:Q86"/>
    <mergeCell ref="N95:N96"/>
    <mergeCell ref="P95:P96"/>
    <mergeCell ref="Q95:Q96"/>
    <mergeCell ref="O95:O96"/>
    <mergeCell ref="S92:S93"/>
    <mergeCell ref="M92:M93"/>
    <mergeCell ref="N92:N93"/>
    <mergeCell ref="O92:O93"/>
    <mergeCell ref="S89:S90"/>
    <mergeCell ref="B56:B59"/>
    <mergeCell ref="C56:C57"/>
    <mergeCell ref="B39:B50"/>
    <mergeCell ref="C39:C50"/>
    <mergeCell ref="D125:G125"/>
    <mergeCell ref="D126:G126"/>
    <mergeCell ref="R115:S115"/>
    <mergeCell ref="P101:S101"/>
    <mergeCell ref="Q98:Q99"/>
    <mergeCell ref="R116:S116"/>
    <mergeCell ref="R118:S118"/>
    <mergeCell ref="R119:S119"/>
    <mergeCell ref="R120:S120"/>
    <mergeCell ref="R121:S121"/>
    <mergeCell ref="R98:R99"/>
    <mergeCell ref="R103:S103"/>
    <mergeCell ref="S98:S99"/>
    <mergeCell ref="R102:S102"/>
    <mergeCell ref="P125:S125"/>
    <mergeCell ref="H126:K126"/>
    <mergeCell ref="L126:O126"/>
    <mergeCell ref="L98:L99"/>
    <mergeCell ref="N98:N99"/>
    <mergeCell ref="N102:O102"/>
    <mergeCell ref="B127:B130"/>
    <mergeCell ref="C127:C128"/>
    <mergeCell ref="B125:B126"/>
    <mergeCell ref="C125:C126"/>
    <mergeCell ref="B102:B111"/>
    <mergeCell ref="C102:C103"/>
    <mergeCell ref="C104:C111"/>
    <mergeCell ref="B68:B76"/>
    <mergeCell ref="C68:C69"/>
    <mergeCell ref="C129:C130"/>
  </mergeCells>
  <conditionalFormatting sqref="E137">
    <cfRule type="iconSet" priority="1">
      <iconSet iconSet="4ArrowsGray">
        <cfvo type="percent" val="0"/>
        <cfvo type="percent" val="25"/>
        <cfvo type="percent" val="50"/>
        <cfvo type="percent" val="75"/>
      </iconSet>
    </cfRule>
  </conditionalFormatting>
  <dataValidations xWindow="448" yWindow="522" count="65">
    <dataValidation type="list" allowBlank="1" showInputMessage="1" showErrorMessage="1" prompt="Select type of policy" sqref="G128" xr:uid="{00000000-0002-0000-0700-000000000000}">
      <formula1>$H$165:$H$186</formula1>
    </dataValidation>
    <dataValidation type="whole" allowBlank="1" showInputMessage="1" showErrorMessage="1" error="Please enter a number here" prompt="Enter No. of development strategies" sqref="D130 P130 L130 H130" xr:uid="{00000000-0002-0000-0700-000001000000}">
      <formula1>0</formula1>
      <formula2>999999999</formula2>
    </dataValidation>
    <dataValidation type="whole" allowBlank="1" showInputMessage="1" showErrorMessage="1" error="Please enter a number" prompt="Enter No. of policy introduced or adjusted" sqref="D128 P128 L128 H128" xr:uid="{00000000-0002-0000-0700-000002000000}">
      <formula1>0</formula1>
      <formula2>999999999999</formula2>
    </dataValidation>
    <dataValidation type="decimal" allowBlank="1" showInputMessage="1" showErrorMessage="1" error="Please enter a number" prompt="Enter income level of households" sqref="O122 O120 O118 O116 K120 K118 K116 G120 G118 G116 K122 G122" xr:uid="{00000000-0002-0000-0700-000003000000}">
      <formula1>0</formula1>
      <formula2>9999999999999</formula2>
    </dataValidation>
    <dataValidation type="whole" allowBlank="1" showInputMessage="1" showErrorMessage="1" prompt="Enter number of households" sqref="L122 P122 P120 P118 P116 L120 L118 L116 H120 H118 H116 D120 D118 D116 H122 D122" xr:uid="{00000000-0002-0000-0700-000004000000}">
      <formula1>0</formula1>
      <formula2>999999999999</formula2>
    </dataValidation>
    <dataValidation type="list" allowBlank="1" showInputMessage="1" showErrorMessage="1" prompt="Select income source" sqref="E116:F116 E122:F122 E120:F120 E118:F118 I116 M116 R116 I118 I120 I122 M118 M120 M122 R118 R120 R122" xr:uid="{00000000-0002-0000-0700-000005000000}">
      <formula1>$K$140:$K$154</formula1>
    </dataValidation>
    <dataValidation type="list" allowBlank="1" showInputMessage="1" showErrorMessage="1" sqref="E143:E144" xr:uid="{00000000-0002-0000-0700-000006000000}">
      <formula1>$D$16:$D$18</formula1>
    </dataValidation>
    <dataValidation type="list" allowBlank="1" showInputMessage="1" showErrorMessage="1" prompt="Select effectiveness" sqref="G130 K130 O130 S130" xr:uid="{00000000-0002-0000-0700-000007000000}">
      <formula1>$K$156:$K$160</formula1>
    </dataValidation>
    <dataValidation type="list" allowBlank="1" showInputMessage="1" showErrorMessage="1" prompt="Select type of policy" sqref="S128 O128 K128" xr:uid="{00000000-0002-0000-0700-000008000000}">
      <formula1>policy</formula1>
    </dataValidation>
    <dataValidation type="list" allowBlank="1" showInputMessage="1" showErrorMessage="1" prompt="Select income source" sqref="Q116 Q118 Q122 Q120" xr:uid="{00000000-0002-0000-0700-000009000000}">
      <formula1>incomesource</formula1>
    </dataValidation>
    <dataValidation type="list" allowBlank="1" showInputMessage="1" showErrorMessage="1" prompt="Select scale" sqref="F128 J128 N128 R128 F30 F32 F34 F36 F38 J30 J32 J34 J36 J38 N38 N36 N34 N32 N30 R30 R32 R34 R36 R38 E59 I59 M59 Q59" xr:uid="{00000000-0002-0000-0700-00000A000000}">
      <formula1>$D$152:$D$154</formula1>
    </dataValidation>
    <dataValidation type="list" allowBlank="1" showInputMessage="1" showErrorMessage="1" prompt="Select sector" sqref="Q128 F113:F114 R113:R114 N113:N114 J113:J114 M128 N54 J54 I128 N59 J59 D71:D76 G78:G83 H71:H76 K78:K83 L71:L76 O78:O83 P71:P76 S78:S83 E128 R59 F59 R54 F54" xr:uid="{00000000-0002-0000-0700-00000B000000}">
      <formula1>$J$147:$J$155</formula1>
    </dataValidation>
    <dataValidation type="list" allowBlank="1" showInputMessage="1" showErrorMessage="1" sqref="I127 O112 K77 I77 G77 Q77 S77 F112 S112 O77 M77 K112 Q127 S127 G127 O127 E127 M127 K127" xr:uid="{00000000-0002-0000-0700-00000C000000}">
      <formula1>group</formula1>
    </dataValidation>
    <dataValidation type="list" allowBlank="1" showInputMessage="1" showErrorMessage="1" prompt="Select integration level" sqref="D126:S126" xr:uid="{00000000-0002-0000-0700-00000D000000}">
      <formula1>$H$144:$H$148</formula1>
    </dataValidation>
    <dataValidation type="list" allowBlank="1" showInputMessage="1" showErrorMessage="1" prompt="Select state of enforcement" sqref="E130:F130 I130:J130 M130:N130 Q130:R130" xr:uid="{00000000-0002-0000-0700-00000E000000}">
      <formula1>$I$137:$I$141</formula1>
    </dataValidation>
    <dataValidation type="list" allowBlank="1" showInputMessage="1" showErrorMessage="1" prompt="Select type of assets" sqref="Q113:Q114 M113:M114 I113:I114 E113:E114" xr:uid="{00000000-0002-0000-0700-00000F000000}">
      <formula1>$L$141:$L$147</formula1>
    </dataValidation>
    <dataValidation type="whole" allowBlank="1" showInputMessage="1" showErrorMessage="1" prompt="Enter number of assets" sqref="P113:P114 D113:D114 H113:H114 L113:L114" xr:uid="{00000000-0002-0000-0700-000010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11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12000000}">
      <formula1>0</formula1>
    </dataValidation>
    <dataValidation type="whole" allowBlank="1" showInputMessage="1" showErrorMessage="1" error="Please enter a number here" prompt="Please enter a number" sqref="D78:D83 H78:H83 L78:L83 P78:P83" xr:uid="{00000000-0002-0000-0700-000013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14000000}">
      <formula1>0</formula1>
      <formula2>9999999999</formula2>
    </dataValidation>
    <dataValidation type="decimal" allowBlank="1" showInputMessage="1" showErrorMessage="1" errorTitle="Invalid data" error="Please enter a number" prompt="Enter total number of staff trained" sqref="D57" xr:uid="{00000000-0002-0000-0700-000015000000}">
      <formula1>0</formula1>
      <formula2>9999999999</formula2>
    </dataValidation>
    <dataValidation type="decimal" allowBlank="1" showInputMessage="1" showErrorMessage="1" errorTitle="Invalid data" error="Please enter a number" sqref="Q54 P57 L57 H57 M54" xr:uid="{00000000-0002-0000-0700-000016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17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700-000018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19000000}">
      <formula1>0</formula1>
      <formula2>9999999999</formula2>
    </dataValidation>
    <dataValidation type="list" allowBlank="1" showInputMessage="1" showErrorMessage="1" prompt="Please select the alternate source" sqref="G111 O111 G105 K111 G107 G109 K105 K107 K109 O105 O107 O109 S105 S107 S109 S111" xr:uid="{00000000-0002-0000-0700-00001A000000}">
      <formula1>$K$140:$K$154</formula1>
    </dataValidation>
    <dataValidation type="list" allowBlank="1" showInputMessage="1" showErrorMessage="1" prompt="Select % increase in income level" sqref="F111 N111 F105 J111 F107 F109 J105 J107 J109 N105 N107 N109 R105 R107 R109 R111" xr:uid="{00000000-0002-0000-0700-00001B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700-00001C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xr:uid="{00000000-0002-0000-0700-00001D000000}">
      <formula1>$C$161:$C$164</formula1>
    </dataValidation>
    <dataValidation type="list" allowBlank="1" showInputMessage="1" showErrorMessage="1" prompt="Select targeted asset" sqref="E71:E76 Q71:Q76 M71:M76 I71:I76" xr:uid="{00000000-0002-0000-0700-00001E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700-00001F000000}">
      <formula1>$D$164:$D$167</formula1>
    </dataValidation>
    <dataValidation type="list" allowBlank="1" showInputMessage="1" showErrorMessage="1" prompt="Select status" sqref="O38 K38 G36 G30 G32 G34 G38 K30 K32 K34 K36 O30 O32 O34 O36 S30 S32 S34 S36 S38" xr:uid="{00000000-0002-0000-0700-000020000000}">
      <formula1>$E$164:$E$166</formula1>
    </dataValidation>
    <dataValidation type="list" allowBlank="1" showInputMessage="1" showErrorMessage="1" prompt="Select a sector" sqref="F63:G63 J63:K63 N63:O63 R63:S63" xr:uid="{00000000-0002-0000-0700-000021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700-000022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23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24000000}">
      <formula1>0</formula1>
      <formula2>100</formula2>
    </dataValidation>
    <dataValidation type="list" allowBlank="1" showInputMessage="1" showErrorMessage="1" prompt="Select the effectiveness of protection/rehabilitation" sqref="S98 S92 S95 S89" xr:uid="{00000000-0002-0000-0700-000025000000}">
      <formula1>effectiveness</formula1>
    </dataValidation>
    <dataValidation type="list" allowBlank="1" showInputMessage="1" showErrorMessage="1" prompt="Select programme/sector" sqref="F87 J87 N87 R87" xr:uid="{00000000-0002-0000-0700-000026000000}">
      <formula1>$J$147:$J$155</formula1>
    </dataValidation>
    <dataValidation type="list" allowBlank="1" showInputMessage="1" showErrorMessage="1" prompt="Select level of improvements" sqref="I87 M87 Q87" xr:uid="{00000000-0002-0000-0700-000027000000}">
      <formula1>effectiveness</formula1>
    </dataValidation>
    <dataValidation type="list" allowBlank="1" showInputMessage="1" showErrorMessage="1" prompt="Select changes in asset" sqref="F71:G76 J71:K76 N71:O76 R71:S76" xr:uid="{00000000-0002-0000-0700-000028000000}">
      <formula1>$I$156:$I$160</formula1>
    </dataValidation>
    <dataValidation type="list" allowBlank="1" showInputMessage="1" showErrorMessage="1" prompt="Select response level" sqref="F69 J69 N69 R69" xr:uid="{00000000-0002-0000-0700-000029000000}">
      <formula1>$H$156:$H$160</formula1>
    </dataValidation>
    <dataValidation type="list" allowBlank="1" showInputMessage="1" showErrorMessage="1" prompt="Select geographical scale" sqref="E69 I69 M69 Q69" xr:uid="{00000000-0002-0000-0700-00002A000000}">
      <formula1>$D$152:$D$154</formula1>
    </dataValidation>
    <dataValidation type="list" allowBlank="1" showInputMessage="1" showErrorMessage="1" prompt="Select project/programme sector" sqref="D69 H69 L69 P69 E30 E32 E34 E36 E38 I38 I36 I34 I32 I30 M30 M32 M34 M36 M38 Q38 Q36 Q34 Q32 Q30" xr:uid="{00000000-0002-0000-0700-00002B000000}">
      <formula1>$J$147:$J$155</formula1>
    </dataValidation>
    <dataValidation type="list" allowBlank="1" showInputMessage="1" showErrorMessage="1" prompt="Select level of awarness" sqref="F65:G65 J65:K65 N65:O65 R65:S65" xr:uid="{00000000-0002-0000-0700-00002C000000}">
      <formula1>$G$156:$G$160</formula1>
    </dataValidation>
    <dataValidation type="list" allowBlank="1" showInputMessage="1" showErrorMessage="1" prompt="Select scale" sqref="G59 O59 K59 S59" xr:uid="{00000000-0002-0000-0700-00002D000000}">
      <formula1>$F$156:$F$159</formula1>
    </dataValidation>
    <dataValidation type="list" allowBlank="1" showInputMessage="1" showErrorMessage="1" prompt="Select capacity level" sqref="G54 O54 K54 S54" xr:uid="{00000000-0002-0000-0700-00002E000000}">
      <formula1>$F$156:$F$159</formula1>
    </dataValidation>
    <dataValidation type="list" allowBlank="1" showInputMessage="1" showErrorMessage="1" sqref="B66" xr:uid="{00000000-0002-0000-0700-00002F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700-000030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31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700-000032000000}">
      <formula1>$D$136:$D$143</formula1>
    </dataValidation>
    <dataValidation type="list" allowBlank="1" showInputMessage="1" showErrorMessage="1" prompt="Select type" sqref="F57:G57 J57:K57 N57:O57 R57:S57 D59 H59 L59 P59" xr:uid="{00000000-0002-0000-0700-000033000000}">
      <formula1>$D$148:$D$150</formula1>
    </dataValidation>
    <dataValidation type="list" allowBlank="1" showInputMessage="1" showErrorMessage="1" sqref="E78:F83 I78:J83 M78:N83 Q78:R83" xr:uid="{00000000-0002-0000-0700-000034000000}">
      <formula1>type1</formula1>
    </dataValidation>
    <dataValidation type="list" allowBlank="1" showInputMessage="1" showErrorMessage="1" prompt="Select level of improvements" sqref="D87:E87 H87 L87 P87" xr:uid="{00000000-0002-0000-0700-000035000000}">
      <formula1>$K$156:$K$160</formula1>
    </dataValidation>
    <dataValidation type="list" allowBlank="1" showInputMessage="1" showErrorMessage="1" prompt="Select type" sqref="G87 K87 S87 O87" xr:uid="{00000000-0002-0000-0700-000036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R89:R90" xr:uid="{00000000-0002-0000-0700-000037000000}">
      <formula1>$K$156:$K$160</formula1>
    </dataValidation>
    <dataValidation type="list" allowBlank="1" showInputMessage="1" showErrorMessage="1" error="Please select improvement level from the drop-down list" prompt="Select improvement level" sqref="F103:G103 J103:K103 N103:O103 R103:S103" xr:uid="{00000000-0002-0000-0700-000038000000}">
      <formula1>$H$151:$H$155</formula1>
    </dataValidation>
    <dataValidation type="list" allowBlank="1" showInputMessage="1" showErrorMessage="1" prompt="Select adaptation strategy" sqref="S113:S114 O113:O114 K113:K114 G113:G114" xr:uid="{00000000-0002-0000-0700-000039000000}">
      <formula1>$I$162:$I$178</formula1>
    </dataValidation>
    <dataValidation type="list" allowBlank="1" showInputMessage="1" showErrorMessage="1" error="Please select the from the drop-down list_x000a_" prompt="Please select from the drop-down list" sqref="C17" xr:uid="{00000000-0002-0000-0700-00003A000000}">
      <formula1>$J$148:$J$155</formula1>
    </dataValidation>
    <dataValidation type="list" allowBlank="1" showInputMessage="1" showErrorMessage="1" error="Please select from the drop-down list" prompt="Please select from the drop-down list" sqref="C14" xr:uid="{00000000-0002-0000-0700-00003B000000}">
      <formula1>$C$157:$C$159</formula1>
    </dataValidation>
    <dataValidation type="list" allowBlank="1" showInputMessage="1" showErrorMessage="1" error="Select from the drop-down list" prompt="Select from the drop-down list" sqref="C16" xr:uid="{00000000-0002-0000-0700-00003C000000}">
      <formula1>$B$157:$B$160</formula1>
    </dataValidation>
    <dataValidation type="list" allowBlank="1" showInputMessage="1" showErrorMessage="1" error="Select from the drop-down list" prompt="Select from the drop-down list" sqref="C15" xr:uid="{00000000-0002-0000-0700-00003D000000}">
      <formula1>$B$163:$B$321</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S27:S28 O27:O28 K27:K28" xr:uid="{00000000-0002-0000-0700-000040000000}">
      <formula1>$K$156:$K$160</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RowHeight="14.5" x14ac:dyDescent="0.35"/>
  <cols>
    <col min="1" max="1" width="2.453125" customWidth="1"/>
    <col min="2" max="2" width="109.08984375" customWidth="1"/>
    <col min="3" max="3" width="2.453125" customWidth="1"/>
  </cols>
  <sheetData>
    <row r="1" spans="2:2" ht="15.5" thickBot="1" x14ac:dyDescent="0.4">
      <c r="B1" s="29" t="s">
        <v>237</v>
      </c>
    </row>
    <row r="2" spans="2:2" ht="273.5" thickBot="1" x14ac:dyDescent="0.4">
      <c r="B2" s="30" t="s">
        <v>238</v>
      </c>
    </row>
    <row r="3" spans="2:2" ht="15.5" thickBot="1" x14ac:dyDescent="0.4">
      <c r="B3" s="29" t="s">
        <v>239</v>
      </c>
    </row>
    <row r="4" spans="2:2" ht="247.5" thickBot="1" x14ac:dyDescent="0.4">
      <c r="B4" s="31"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4</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comments xmlns="dc9b7735-1e97-4a24-b7a2-47bf824ab39e" xsi:nil="true"/>
    <CIFCoBenefitDocumentType xmlns="dc9b7735-1e97-4a24-b7a2-47bf824ab3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f053b1353ce530e589ad0e73a686c4e6">
  <xsd:schema xmlns:xsd="http://www.w3.org/2001/XMLSchema" xmlns:xs="http://www.w3.org/2001/XMLSchema" xmlns:p="http://schemas.microsoft.com/office/2006/metadata/properties" xmlns:ns2="dc9b7735-1e97-4a24-b7a2-47bf824ab39e" targetNamespace="http://schemas.microsoft.com/office/2006/metadata/properties" ma:root="true" ma:fieldsID="648eb456ab80899273f4b8266877eb9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129563-24D0-4AB1-B0D3-B89584006DAF}">
  <ds:schemaRefs>
    <ds:schemaRef ds:uri="http://schemas.microsoft.com/office/2006/metadata/properties"/>
    <ds:schemaRef ds:uri="http://purl.org/dc/dcmitype/"/>
    <ds:schemaRef ds:uri="dc9b7735-1e97-4a24-b7a2-47bf824ab39e"/>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4AB236F-E0F1-4209-A2B0-E503172058A2}"/>
</file>

<file path=customXml/itemProps3.xml><?xml version="1.0" encoding="utf-8"?>
<ds:datastoreItem xmlns:ds="http://schemas.openxmlformats.org/officeDocument/2006/customXml" ds:itemID="{F14952D3-6922-4EBA-A6E6-4C7203450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 Financial data</vt:lpstr>
      <vt:lpstr>Procurements</vt:lpstr>
      <vt:lpstr>Risk Assesment</vt:lpstr>
      <vt:lpstr>Rating</vt:lpstr>
      <vt:lpstr> 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 Martijn</dc:creator>
  <cp:lastModifiedBy>Martina Dorigo</cp:lastModifiedBy>
  <cp:lastPrinted>2019-11-04T10:19:59Z</cp:lastPrinted>
  <dcterms:created xsi:type="dcterms:W3CDTF">2010-11-30T14:15:01Z</dcterms:created>
  <dcterms:modified xsi:type="dcterms:W3CDTF">2020-03-26T19:30:26Z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vt:lpwstr>
  </property>
</Properties>
</file>