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mc:AlternateContent xmlns:mc="http://schemas.openxmlformats.org/markup-compatibility/2006">
    <mc:Choice Requires="x15">
      <x15ac:absPath xmlns:x15ac="http://schemas.microsoft.com/office/spreadsheetml/2010/11/ac" url="P:\Adaptation Fund\Project reports\Tanzania\PPR4\"/>
    </mc:Choice>
  </mc:AlternateContent>
  <bookViews>
    <workbookView xWindow="0" yWindow="0" windowWidth="28800" windowHeight="11610"/>
  </bookViews>
  <sheets>
    <sheet name="Overview" sheetId="1" r:id="rId1"/>
    <sheet name="FinancialData" sheetId="2" r:id="rId2"/>
    <sheet name="Procurement" sheetId="3" r:id="rId3"/>
    <sheet name="Risk Assesment" sheetId="4" r:id="rId4"/>
    <sheet name="Rating" sheetId="5" r:id="rId5"/>
    <sheet name="Project Indicators" sheetId="8" r:id="rId6"/>
    <sheet name="Lessons Learned" sheetId="9" r:id="rId7"/>
    <sheet name="Results Tracker" sheetId="11" r:id="rId8"/>
    <sheet name="Units for Indicators" sheetId="6" r:id="rId9"/>
  </sheets>
  <externalReferences>
    <externalReference r:id="rId10"/>
  </externalReferences>
  <definedNames>
    <definedName name="iincome">#REF!</definedName>
    <definedName name="income" localSheetId="7">#REF!</definedName>
    <definedName name="income">#REF!</definedName>
    <definedName name="incomelevel">'Results Tracker'!$E$136:$E$138</definedName>
    <definedName name="info">'Results Tracker'!$E$155:$E$157</definedName>
    <definedName name="Month">[1]Dropdowns!$G$2:$G$13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s>
  <calcPr calcId="171027" iterateDelta="1E-4"/>
</workbook>
</file>

<file path=xl/calcChain.xml><?xml version="1.0" encoding="utf-8"?>
<calcChain xmlns="http://schemas.openxmlformats.org/spreadsheetml/2006/main">
  <c r="F45" i="2" l="1"/>
  <c r="F46" i="2"/>
  <c r="F35" i="2"/>
  <c r="F36" i="2"/>
  <c r="F49" i="2" s="1"/>
  <c r="F37" i="2"/>
  <c r="F38" i="2"/>
  <c r="F40" i="2"/>
  <c r="F41" i="2"/>
  <c r="F42" i="2"/>
  <c r="F43" i="2"/>
  <c r="F44" i="2"/>
  <c r="F47" i="2"/>
  <c r="F48" i="2"/>
  <c r="G31" i="3"/>
  <c r="H31" i="3"/>
  <c r="G24" i="3"/>
  <c r="H24" i="3" s="1"/>
  <c r="G19" i="3"/>
  <c r="F28" i="2"/>
  <c r="F17" i="2"/>
  <c r="F18" i="2"/>
  <c r="F19" i="2"/>
  <c r="F20" i="2"/>
  <c r="F21" i="2"/>
  <c r="F22" i="2"/>
  <c r="F23" i="2"/>
  <c r="F25" i="2"/>
  <c r="F27" i="2"/>
  <c r="F29" i="2"/>
  <c r="F30" i="2"/>
  <c r="F31" i="2"/>
  <c r="G45" i="3"/>
  <c r="H45" i="3" s="1"/>
  <c r="G46" i="3"/>
  <c r="H46" i="3"/>
  <c r="G47" i="3"/>
  <c r="H47" i="3" s="1"/>
  <c r="G48" i="3"/>
  <c r="H48" i="3"/>
  <c r="G49" i="3"/>
  <c r="H49" i="3" s="1"/>
  <c r="G50" i="3"/>
  <c r="H50" i="3"/>
  <c r="G51" i="3"/>
  <c r="H51" i="3" s="1"/>
  <c r="G52" i="3"/>
  <c r="H52" i="3"/>
  <c r="G53" i="3"/>
  <c r="H53" i="3" s="1"/>
  <c r="G54" i="3"/>
  <c r="H54" i="3"/>
  <c r="G55" i="3"/>
  <c r="H55" i="3" s="1"/>
  <c r="G56" i="3"/>
  <c r="H56" i="3"/>
  <c r="G57" i="3"/>
  <c r="H57" i="3" s="1"/>
  <c r="G58" i="3"/>
  <c r="H58" i="3"/>
  <c r="G59" i="3"/>
  <c r="H59" i="3" s="1"/>
  <c r="G60" i="3"/>
  <c r="H60" i="3"/>
  <c r="G61" i="3"/>
  <c r="H61" i="3" s="1"/>
  <c r="G62" i="3"/>
  <c r="H62" i="3"/>
  <c r="G63" i="3"/>
  <c r="H63" i="3" s="1"/>
  <c r="G64" i="3"/>
  <c r="H64" i="3"/>
  <c r="G65" i="3"/>
  <c r="H65" i="3" s="1"/>
  <c r="G66" i="3"/>
  <c r="H66" i="3"/>
  <c r="G67" i="3"/>
  <c r="H67" i="3" s="1"/>
  <c r="G68" i="3"/>
  <c r="H68" i="3"/>
  <c r="G69" i="3"/>
  <c r="H69" i="3" s="1"/>
  <c r="G70" i="3"/>
  <c r="H70" i="3"/>
  <c r="G71" i="3"/>
  <c r="H71" i="3" s="1"/>
  <c r="G72" i="3"/>
  <c r="H72" i="3"/>
  <c r="G73" i="3"/>
  <c r="H73" i="3" s="1"/>
  <c r="G74" i="3"/>
  <c r="H74" i="3"/>
  <c r="G75" i="3"/>
  <c r="H75" i="3" s="1"/>
  <c r="F144" i="3"/>
  <c r="E27" i="11"/>
  <c r="I27" i="11" s="1"/>
  <c r="D65" i="11"/>
  <c r="H65" i="11" s="1"/>
  <c r="H11" i="3"/>
  <c r="H12" i="3"/>
  <c r="H13" i="3"/>
  <c r="H14" i="3"/>
  <c r="H15" i="3"/>
  <c r="H17" i="3"/>
  <c r="H18" i="3"/>
  <c r="H19" i="3"/>
  <c r="H20" i="3"/>
  <c r="H21" i="3"/>
  <c r="H22" i="3"/>
  <c r="H23" i="3"/>
  <c r="E25" i="3"/>
  <c r="H25" i="3" s="1"/>
  <c r="G26" i="3"/>
  <c r="H26" i="3" s="1"/>
  <c r="G27" i="3"/>
  <c r="H27" i="3" s="1"/>
  <c r="G28" i="3"/>
  <c r="H28" i="3" s="1"/>
  <c r="G29" i="3"/>
  <c r="H29" i="3" s="1"/>
  <c r="H30" i="3"/>
  <c r="H32" i="3"/>
  <c r="H33" i="3"/>
  <c r="G34" i="3"/>
  <c r="H34" i="3" s="1"/>
  <c r="G35" i="3"/>
  <c r="H35" i="3"/>
  <c r="G36" i="3"/>
  <c r="H36" i="3" s="1"/>
  <c r="G37" i="3"/>
  <c r="H37" i="3"/>
  <c r="G38" i="3"/>
  <c r="H38" i="3" s="1"/>
  <c r="G39" i="3"/>
  <c r="H39" i="3"/>
  <c r="G40" i="3"/>
  <c r="H40" i="3" s="1"/>
  <c r="G41" i="3"/>
  <c r="H41" i="3"/>
  <c r="G42" i="3"/>
  <c r="H42" i="3" s="1"/>
  <c r="G43" i="3"/>
  <c r="H43" i="3"/>
  <c r="G44" i="3"/>
  <c r="H44" i="3" s="1"/>
  <c r="E82" i="3"/>
  <c r="F82" i="3"/>
  <c r="E94" i="3"/>
  <c r="F94" i="3"/>
  <c r="F95" i="3"/>
  <c r="F96" i="3"/>
  <c r="F97" i="3"/>
  <c r="F98" i="3"/>
  <c r="F103" i="3"/>
  <c r="F104" i="3"/>
  <c r="F105" i="3"/>
  <c r="F106" i="3"/>
  <c r="F107" i="3"/>
  <c r="F108" i="3"/>
  <c r="F109" i="3"/>
  <c r="F110" i="3"/>
  <c r="F111" i="3"/>
  <c r="F112"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alcChain>
</file>

<file path=xl/comments1.xml><?xml version="1.0" encoding="utf-8"?>
<comments xmlns="http://schemas.openxmlformats.org/spreadsheetml/2006/main">
  <authors>
    <author>Lars Christiansen</author>
  </authors>
  <commentList>
    <comment ref="D21" authorId="0" shapeId="0">
      <text>
        <r>
          <rPr>
            <b/>
            <sz val="9"/>
            <color indexed="81"/>
            <rFont val="Tahoma"/>
            <family val="2"/>
          </rPr>
          <t>Lars Christiansen:</t>
        </r>
        <r>
          <rPr>
            <sz val="9"/>
            <color indexed="81"/>
            <rFont val="Tahoma"/>
            <family val="2"/>
          </rPr>
          <t xml:space="preserve">
Note: these have been revised based on more detailed inventories conducted during 2016 by local authorities. They are still approximations however and thus represents a best guess based on current information. Information on youth was not possible to obtain at this point.
The definition of </t>
        </r>
        <r>
          <rPr>
            <b/>
            <sz val="9"/>
            <color indexed="81"/>
            <rFont val="Tahoma"/>
            <family val="2"/>
          </rPr>
          <t>direct beneficiaries</t>
        </r>
        <r>
          <rPr>
            <sz val="9"/>
            <color indexed="81"/>
            <rFont val="Tahoma"/>
            <family val="2"/>
          </rPr>
          <t xml:space="preserve"> applied is: people directly impacted by project interventions (e.g. protecting their personal property from impacts of coastal erosion or flooding, recepients of cookstoves, people participating in reforestation or coral activities and/or receiving training).
The definition of </t>
        </r>
        <r>
          <rPr>
            <b/>
            <sz val="9"/>
            <color indexed="81"/>
            <rFont val="Tahoma"/>
            <family val="2"/>
          </rPr>
          <t xml:space="preserve">indirect beneficiaries </t>
        </r>
        <r>
          <rPr>
            <sz val="9"/>
            <color indexed="81"/>
            <rFont val="Tahoma"/>
            <family val="2"/>
          </rPr>
          <t>is: broader population living in neighborhoods targeted by interventions (i.e. Ocean/Obama road, Kigamboni, Ilala, Temeke and Kinandoni). Data is from local authorities and as such subject to some uncertainty and could be further revised in the final assessment by project closure. We are happy to share the raw data if this is of interest to AF.
A wider definition of indirect beneficiaries could also include a general population of Dar es Salaam (e.g. including daily users of the very busy Ocean/Obama road), but we feel the above interpretation is more objective. We are happy to revise based on advise and further definition of terms from AFsec.</t>
        </r>
      </text>
    </comment>
    <comment ref="M21" authorId="0" shapeId="0">
      <text>
        <r>
          <rPr>
            <b/>
            <sz val="9"/>
            <color indexed="81"/>
            <rFont val="Tahoma"/>
            <family val="2"/>
          </rPr>
          <t>Lars Christiansen:</t>
        </r>
        <r>
          <rPr>
            <sz val="9"/>
            <color indexed="81"/>
            <rFont val="Tahoma"/>
            <family val="2"/>
          </rPr>
          <t xml:space="preserve">
This represents heads of households  recepients of cookstoves distributed so far (we do not have information on size of households, so direct impact is significantly higher). As infrastructure work had only just started at time of reporting, neither direct or indirect impact can be claimed here (by far the largest target group of quoted targets)</t>
        </r>
      </text>
    </comment>
    <comment ref="E89" authorId="0" shapeId="0">
      <text>
        <r>
          <rPr>
            <b/>
            <sz val="9"/>
            <color indexed="81"/>
            <rFont val="Tahoma"/>
            <family val="2"/>
          </rPr>
          <t>Lars Christiansen:</t>
        </r>
        <r>
          <rPr>
            <sz val="9"/>
            <color indexed="81"/>
            <rFont val="Tahoma"/>
            <family val="2"/>
          </rPr>
          <t xml:space="preserve">
why can't we provide zero as the baseline here??</t>
        </r>
      </text>
    </comment>
    <comment ref="D92" authorId="0" shapeId="0">
      <text>
        <r>
          <rPr>
            <b/>
            <sz val="9"/>
            <color indexed="81"/>
            <rFont val="Tahoma"/>
            <family val="2"/>
          </rPr>
          <t>Lars Christiansen:</t>
        </r>
        <r>
          <rPr>
            <sz val="9"/>
            <color indexed="81"/>
            <rFont val="Tahoma"/>
            <family val="2"/>
          </rPr>
          <t xml:space="preserve">
Corals are not an option so have left out</t>
        </r>
      </text>
    </comment>
    <comment ref="E95" authorId="0" shapeId="0">
      <text>
        <r>
          <rPr>
            <b/>
            <sz val="9"/>
            <color indexed="81"/>
            <rFont val="Tahoma"/>
            <family val="2"/>
          </rPr>
          <t>Lars Christiansen:</t>
        </r>
        <r>
          <rPr>
            <sz val="9"/>
            <color indexed="81"/>
            <rFont val="Tahoma"/>
            <family val="2"/>
          </rPr>
          <t xml:space="preserve">
see above why can't this be 0?</t>
        </r>
      </text>
    </comment>
    <comment ref="I95" authorId="0" shapeId="0">
      <text>
        <r>
          <rPr>
            <b/>
            <sz val="9"/>
            <color indexed="81"/>
            <rFont val="Tahoma"/>
            <family val="2"/>
          </rPr>
          <t>Lars Christiansen:</t>
        </r>
        <r>
          <rPr>
            <sz val="9"/>
            <color indexed="81"/>
            <rFont val="Tahoma"/>
            <family val="2"/>
          </rPr>
          <t xml:space="preserve">
Cannot provide 1.5, which is the accurate target for  shoreline rehabilitation. Very hard to use this template with so many restrictions on format!</t>
        </r>
      </text>
    </comment>
  </commentList>
</comments>
</file>

<file path=xl/sharedStrings.xml><?xml version="1.0" encoding="utf-8"?>
<sst xmlns="http://schemas.openxmlformats.org/spreadsheetml/2006/main" count="2087" uniqueCount="1037">
  <si>
    <t>Project Performance Report (PPR)</t>
  </si>
  <si>
    <t>Period of Report (Dates)</t>
  </si>
  <si>
    <t>01 November 2015 to 31 Octoberl 2016</t>
  </si>
  <si>
    <t xml:space="preserve">Project Title: </t>
  </si>
  <si>
    <t>Implementation of Concrete Adaptation Measures to Reduce Vulnerability of Livelihoods and Economy of Coastal Communities of Tanzania</t>
  </si>
  <si>
    <t xml:space="preserve">Project Summary: </t>
  </si>
  <si>
    <t xml:space="preserve">Tanzania is impacted by climate change mainly through its effects on rainfall patterns, temperature extremes and sea level rise.  The direct impacts of these changes are likely to result in more frequent and intense droughts, the destruction of infrastructures in the coast and inland through flooding, inundation, erosion and storms; if no action is taken, the socio-economic impacts will include agricultural yield decreases, decreased water availability and quality, and losses of lives and livelihoods, as well as the accelerated degradation of ecosystems that form the basis of the Tanzanian economy.  To respond to this, the government developed a project proposal to adapt to the climate change in the coast of Dar es salaam. In December 2011 the Adaptation Fund Board considered the proposal and approved a five years project with a total of USD 5,008,564.  Implementation of the project started in 1 November 2012.
The project consists of the following outcomes, supported by on the ground activities implemented primarily in the vicinity of Dar Es Salaam:
1. Adverse impacts of SLR and floods on coastal infrastructures and settlements are reduced.
2. Coastal ecosystems are rehabilitated and Integrated Coastal Area Management is implemented.
3. Knowledge of climate impacts and adaptation is increased.
The project is being implemented by the United Nations Environment Programme (UNEP) and executed by the Vice Presidents Office (Division of Environment) in close cooperation with sectoral ministries as well as Dar es Salaam City Council and Municipalities of Ilala, Temeke and Kinondoni.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</si>
  <si>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</si>
  <si>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</si>
  <si>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</si>
  <si>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</si>
  <si>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</si>
  <si>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</si>
  <si>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</si>
  <si>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</si>
  <si>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 xml:space="preserve">Database Number: </t>
  </si>
  <si>
    <t>AFB-5060-1111-2G48</t>
  </si>
  <si>
    <t>Afghanistan</t>
  </si>
  <si>
    <t>FP</t>
  </si>
  <si>
    <t>Yes</t>
  </si>
  <si>
    <t>Biodiversity</t>
  </si>
  <si>
    <t>U</t>
  </si>
  <si>
    <t>BD-SP1-PA Financing</t>
  </si>
  <si>
    <t>1: Arid &amp; semi-arid ecosystems</t>
  </si>
  <si>
    <t>Implementing Entity (IE) [name]:</t>
  </si>
  <si>
    <t>UNEP</t>
  </si>
  <si>
    <t>Albania</t>
  </si>
  <si>
    <t>MSP</t>
  </si>
  <si>
    <t>No</t>
  </si>
  <si>
    <t>Climate Change Adaptation</t>
  </si>
  <si>
    <t>S</t>
  </si>
  <si>
    <t>BD-SP2-Marine PA</t>
  </si>
  <si>
    <t>2: Coastal, marine &amp; freshwater ecosystems</t>
  </si>
  <si>
    <t>Type of IE:</t>
  </si>
  <si>
    <t>MIE</t>
  </si>
  <si>
    <t>Algeria</t>
  </si>
  <si>
    <t>EA</t>
  </si>
  <si>
    <t>Climate Change Mitigation</t>
  </si>
  <si>
    <t>MU</t>
  </si>
  <si>
    <t>BD-SP3-PA Networks</t>
  </si>
  <si>
    <t>3: Forest ecosystems</t>
  </si>
  <si>
    <t xml:space="preserve">Country(ies): </t>
  </si>
  <si>
    <t>United Republic of Tanzania</t>
  </si>
  <si>
    <t>Angola</t>
  </si>
  <si>
    <t>International Waters</t>
  </si>
  <si>
    <t>Good</t>
  </si>
  <si>
    <t>BD-SP5-Markets</t>
  </si>
  <si>
    <t>13: Conservation and Sustainable Use of Biological Diversity Important to Agriculture</t>
  </si>
  <si>
    <t>Relevant Geographic Points (i.e. cities, villages, bodies of water):</t>
  </si>
  <si>
    <t>Dar es Salaam City (Ocean Road; Kigamboni-Mwalimu Nyerere Memorial Institute; Kinondoni Municipality:Tandale street in Tandale ward and Kawe street in Kawe ward; Ilala Municipality: Bungoni street in Buguruni ward; Temeke Municipality: Miburani-Mtoni Bustani streets in Mtoni ward and Butiama street (Butiama drainage) in Kijichi ward;Sarender Bridge, Kunduchi, Ununio and Mbweni.</t>
  </si>
  <si>
    <t>Argentina</t>
  </si>
  <si>
    <t>Multiple Focal Area</t>
  </si>
  <si>
    <t>BD-SP7-Invasive Alien Species(IAS)</t>
  </si>
  <si>
    <t>6: Promoting the adoption of renewable energy by removing barriers and reducing implementation costs</t>
  </si>
  <si>
    <t>CC-SP2- Industrial EE</t>
  </si>
  <si>
    <t>8: Waterbody based operational program</t>
  </si>
  <si>
    <t>Project Milestones</t>
  </si>
  <si>
    <t>CC-SP3-RE,CC-SP4-Biomass</t>
  </si>
  <si>
    <t>9: Integrated Land and Water multiple focal area</t>
  </si>
  <si>
    <t>Milestone</t>
  </si>
  <si>
    <t>Bahamas</t>
  </si>
  <si>
    <t>CC-SP5-Transport</t>
  </si>
  <si>
    <t>10: Contaminants based operational program</t>
  </si>
  <si>
    <t>AFB Approval Date:</t>
  </si>
  <si>
    <t>IE-AFB Agreement Signature Date:</t>
  </si>
  <si>
    <t>CC-SP6-LULUCF</t>
  </si>
  <si>
    <t>12: Integrated Ecosystem Management</t>
  </si>
  <si>
    <t>Start of Project/Programme:</t>
  </si>
  <si>
    <t>Cross cutting capacity building</t>
  </si>
  <si>
    <t>14: Persistent Organic Pollutants</t>
  </si>
  <si>
    <t>Mid-term Review Date (if planned):</t>
  </si>
  <si>
    <t>Terminal Evaluation Date:</t>
  </si>
  <si>
    <t>November, 2015-January 2016 (MTR - Done), November 1, 2017 (Terminal - planned)</t>
  </si>
  <si>
    <t>List documents/ reports/ brochures / articles that have been prepared about the project.</t>
  </si>
  <si>
    <t>Cyprus</t>
  </si>
  <si>
    <t>Czech Republic</t>
  </si>
  <si>
    <t>List the Website address (URL) of project.</t>
  </si>
  <si>
    <t>Democratic People's Republic of Korea</t>
  </si>
  <si>
    <t>http://www.unep.org/climatechange/adaptation/AccessToAdaptationFinance/AdaptationFundProjects/Tanzania</t>
  </si>
  <si>
    <t>Democratic Republic of the Congo</t>
  </si>
  <si>
    <t>Denmark</t>
  </si>
  <si>
    <t xml:space="preserve">Project contacts:  </t>
  </si>
  <si>
    <t>Djibouti</t>
  </si>
  <si>
    <t>National Project Manager/Coordinator</t>
  </si>
  <si>
    <t>Dominica</t>
  </si>
  <si>
    <t xml:space="preserve">Name: </t>
  </si>
  <si>
    <t>Mr. Kanizio Fredrick Manyika</t>
  </si>
  <si>
    <t>Dominican Republic</t>
  </si>
  <si>
    <t xml:space="preserve">Email: </t>
  </si>
  <si>
    <t>Freddy_Manyika@hotmail.com</t>
  </si>
  <si>
    <t>Ecuador</t>
  </si>
  <si>
    <t xml:space="preserve">Date: </t>
  </si>
  <si>
    <t>Egypt</t>
  </si>
  <si>
    <t>Government DA</t>
  </si>
  <si>
    <t>El Salvador</t>
  </si>
  <si>
    <t>Eng. Ngosi C. X. Mwihava</t>
  </si>
  <si>
    <t>Equatoral Guinea</t>
  </si>
  <si>
    <t>nmwihava@gmail.com</t>
  </si>
  <si>
    <t>Eritrea</t>
  </si>
  <si>
    <t>Estonia</t>
  </si>
  <si>
    <t>Implementing Entity</t>
  </si>
  <si>
    <t>Ethiopia</t>
  </si>
  <si>
    <t>Lars Christiansen, UNEP task manager</t>
  </si>
  <si>
    <t>Fiji</t>
  </si>
  <si>
    <t>lachr@dtu.dk</t>
  </si>
  <si>
    <t>Finland</t>
  </si>
  <si>
    <t>France</t>
  </si>
  <si>
    <t>Executing Agency</t>
  </si>
  <si>
    <t>Gambia</t>
  </si>
  <si>
    <t>Vice President's Office</t>
  </si>
  <si>
    <t>Georgia</t>
  </si>
  <si>
    <t xml:space="preserve">ps@vpo.go.tz </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</si>
  <si>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</si>
  <si>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</si>
  <si>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</si>
  <si>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</si>
  <si>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</si>
  <si>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</si>
  <si>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</si>
  <si>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</si>
  <si>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</si>
  <si>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</si>
  <si>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</si>
  <si>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</si>
  <si>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</si>
  <si>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</si>
  <si>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</si>
  <si>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</si>
  <si>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</si>
  <si>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</si>
  <si>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</si>
  <si>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</si>
  <si>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</si>
  <si>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</si>
  <si>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</si>
  <si>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</si>
  <si>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</si>
  <si>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</si>
  <si>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</si>
  <si>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</si>
  <si>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</si>
  <si>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</si>
  <si>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</si>
  <si>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</si>
  <si>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</si>
  <si>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</si>
  <si>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</si>
  <si>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</si>
  <si>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</si>
  <si>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</si>
  <si>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</si>
  <si>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</si>
  <si>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</si>
  <si>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</si>
  <si>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</si>
  <si>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</si>
  <si>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</si>
  <si>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</si>
  <si>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</si>
  <si>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</si>
  <si>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</si>
  <si>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</si>
  <si>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</si>
  <si>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</si>
  <si>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</si>
  <si>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</si>
  <si>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</si>
  <si>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</si>
  <si>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</si>
  <si>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</si>
  <si>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</si>
  <si>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</si>
  <si>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</si>
  <si>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</si>
  <si>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</si>
  <si>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</si>
  <si>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</si>
  <si>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</si>
  <si>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</si>
  <si>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</si>
  <si>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</si>
  <si>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</si>
  <si>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</si>
  <si>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</si>
  <si>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</si>
  <si>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</si>
  <si>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</si>
  <si>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</si>
  <si>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</si>
  <si>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</si>
  <si>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</si>
  <si>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</si>
  <si>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</si>
  <si>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</si>
  <si>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</si>
  <si>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</si>
  <si>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</si>
  <si>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</si>
  <si>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</si>
  <si>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</si>
  <si>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</si>
  <si>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</si>
  <si>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</si>
  <si>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</si>
  <si>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</si>
  <si>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</si>
  <si>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</si>
  <si>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</si>
  <si>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</si>
  <si>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</si>
  <si>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</si>
  <si>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</si>
  <si>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</si>
  <si>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</si>
  <si>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</si>
  <si>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</si>
  <si>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</si>
  <si>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</si>
  <si>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</si>
  <si>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</si>
  <si>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</si>
  <si>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</si>
  <si>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</si>
  <si>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</si>
  <si>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</si>
  <si>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</si>
  <si>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</si>
  <si>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</si>
  <si>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</si>
  <si>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</si>
  <si>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States of America</t>
  </si>
  <si>
    <t>Uruguay</t>
  </si>
  <si>
    <t>Uzbekistan</t>
  </si>
  <si>
    <t>Vanuatu</t>
  </si>
  <si>
    <t>Venezuela, Bolivarian Republic of</t>
  </si>
  <si>
    <t>Viet Nam</t>
  </si>
  <si>
    <t>Yemen</t>
  </si>
  <si>
    <t>Zambia</t>
  </si>
  <si>
    <t>Zimbabwe</t>
  </si>
  <si>
    <t>Financial information:  cumulative from project start to 31 October 2016</t>
  </si>
  <si>
    <t xml:space="preserve">DISBURSEMENT OF AF GRANT FUNDS </t>
  </si>
  <si>
    <t>How much of the total AF grant as noted in Project Document plus any project preparation grant has been spent to date?</t>
  </si>
  <si>
    <r>
      <t>Estimated cumulative total disbursement as of 31</t>
    </r>
    <r>
      <rPr>
        <b/>
        <vertAlign val="superscript"/>
        <sz val="11"/>
        <rFont val="Times New Roman"/>
        <family val="1"/>
      </rPr>
      <t>st</t>
    </r>
    <r>
      <rPr>
        <b/>
        <sz val="11"/>
        <rFont val="Times New Roman"/>
        <family val="1"/>
      </rPr>
      <t xml:space="preserve"> October 2016(USD)*</t>
    </r>
  </si>
  <si>
    <t>Add any comments on AF Grant Funds. (word limit=200)</t>
  </si>
  <si>
    <t xml:space="preserve">INVESTMENT INCOME </t>
  </si>
  <si>
    <t>Amount of annual investment income generated from the Adaptation Fund’s grant</t>
  </si>
  <si>
    <t>EXPENDITURE DATA</t>
  </si>
  <si>
    <t>List ouput and corresponding amount spent for the current reporting period</t>
  </si>
  <si>
    <t>ITEM / ACTIVITY / ACTION</t>
  </si>
  <si>
    <t>AMOUNT</t>
  </si>
  <si>
    <t>Output 1.1: Sea wall raised, rehabilitated and constructed in areas showing particular damage</t>
  </si>
  <si>
    <t>Output 1.2: Effective storm and flood drainage systems in urban areas and near coastal communities cleaned, rehabilitated</t>
  </si>
  <si>
    <t>Output 1.3: EIA and feasibility study undertaken</t>
  </si>
  <si>
    <t>Output 2.1: Mangrove rehabilitated through planting of resilient seedlings, dredging and the creation of no-take buffer zones</t>
  </si>
  <si>
    <t>Output 2.2: Appropriate alternative energy (efficient cook stoves, small solar) technology transferred for avoided deforestation including through training</t>
  </si>
  <si>
    <t>Output 2.3: Coral reef rehabilitated and protected in coastal sites</t>
  </si>
  <si>
    <t>Output 2.4: Shoreline rehabilitated and stabilized using indigeneous resilient trees and grasses</t>
  </si>
  <si>
    <t>Output 3.1:  Performance of a baseline study based on coastal vulnerability</t>
  </si>
  <si>
    <t>Output 3.2: Climate change  observatory for Tanzania for ongoing monitoring of CZM and coastal environmental status and scientific research created and operational</t>
  </si>
  <si>
    <t>Output 3.3: Assessment of the economic viability and practical feasibility of adaptation measures (i.e. through undertaking cost-benefit analyses)</t>
  </si>
  <si>
    <t xml:space="preserve"> Output 3.4:District level administration have the capacity to adequately manage rehabilitated infrastructure</t>
  </si>
  <si>
    <t>Output 3.5: One EBICAM action plan for the coastal region approved</t>
  </si>
  <si>
    <t>Monitoring and Evaluation</t>
  </si>
  <si>
    <t xml:space="preserve">Project Execution </t>
  </si>
  <si>
    <t>TOTAL</t>
  </si>
  <si>
    <t>PLANNED EXPENDITURE SCHEDULE</t>
  </si>
  <si>
    <t>List outputs planned and corresponding projected cost for the upcoming reporting period</t>
  </si>
  <si>
    <t>PROJECTED COST</t>
  </si>
  <si>
    <t>Est. Completion Date</t>
  </si>
  <si>
    <r>
      <t xml:space="preserve">ACTUAL CO-FINANCING </t>
    </r>
    <r>
      <rPr>
        <i/>
        <sz val="11"/>
        <color indexed="8"/>
        <rFont val="Times New Roman"/>
        <family val="1"/>
      </rPr>
      <t xml:space="preserve">(If the MTR or TE have not been undertaken this reporting period, DO NOT report on actual co-financing.) </t>
    </r>
  </si>
  <si>
    <t>How much of the total co-financing as committed in the Project Document has actually been realized?</t>
  </si>
  <si>
    <t>Co-financing is not applicable to the project</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</si>
  <si>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</si>
  <si>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</si>
  <si>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PROCUREMENT DATA</t>
  </si>
  <si>
    <t>Please provide information for all contracts over $2,500 USD</t>
  </si>
  <si>
    <t>Please provide the number of  contracts under $2,500, signed during this reporting period:</t>
  </si>
  <si>
    <t>LIST OF CONTRACTS</t>
  </si>
  <si>
    <t>List all contracts related to the project/program with signature dates</t>
  </si>
  <si>
    <t>Contract Type</t>
  </si>
  <si>
    <t>Agency / Contracted party</t>
  </si>
  <si>
    <t>Contract Value/Amount (USD)</t>
  </si>
  <si>
    <t>Signiture Date</t>
  </si>
  <si>
    <t>Payment to Date</t>
  </si>
  <si>
    <t>Remaining Balance</t>
  </si>
  <si>
    <t>Goods</t>
  </si>
  <si>
    <t>Minhaal General Traders and Stationeries</t>
  </si>
  <si>
    <t>Simply Computers LTD</t>
  </si>
  <si>
    <t>Consultancy (Advisory role)</t>
  </si>
  <si>
    <t>Prof. Timoteo Caetano Ferreira</t>
  </si>
  <si>
    <t>Toyota Tanzania LTD</t>
  </si>
  <si>
    <t>Consultancy (baseline study)</t>
  </si>
  <si>
    <t xml:space="preserve">C4 EcoSolution </t>
  </si>
  <si>
    <t>Sunoro Enterprises</t>
  </si>
  <si>
    <t xml:space="preserve"> -   </t>
  </si>
  <si>
    <t>New Day Commercial Supplies</t>
  </si>
  <si>
    <t>Simply Computers Tanzania LTD</t>
  </si>
  <si>
    <t>Consultancy services</t>
  </si>
  <si>
    <t>TRES Consult (T) Limited</t>
  </si>
  <si>
    <t>Consultancy services (Individual)</t>
  </si>
  <si>
    <t>Dr. Christopher A. Muhando</t>
  </si>
  <si>
    <t>Mr. Bariki Karosi Kaale</t>
  </si>
  <si>
    <t>Institute of Marine Sciences-University of Dar es Salaam</t>
  </si>
  <si>
    <t>Works</t>
  </si>
  <si>
    <t xml:space="preserve"> United National Office for Project Services Kenya Operational Hub (UNOPS-KEOH)</t>
  </si>
  <si>
    <t>City Axis Computers Ltd</t>
  </si>
  <si>
    <t>Government Procurement Services Agency</t>
  </si>
  <si>
    <t xml:space="preserve">Kingstar Tradin Co. Ltd </t>
  </si>
  <si>
    <t xml:space="preserve">Prof.Richard Kangalawe
</t>
  </si>
  <si>
    <r>
      <t>Maendeleo ya Jamii na Uhifadhi wa Mazingira Zanzibar (</t>
    </r>
    <r>
      <rPr>
        <i/>
        <sz val="11"/>
        <rFont val="Times New Roman"/>
        <family val="1"/>
      </rPr>
      <t>Community Distinguished and Environmental Conservation-CODECO</t>
    </r>
    <r>
      <rPr>
        <sz val="11"/>
        <rFont val="Times New Roman"/>
        <family val="1"/>
      </rPr>
      <t>)</t>
    </r>
  </si>
  <si>
    <t xml:space="preserve"> Dr. Mwita Mangora </t>
  </si>
  <si>
    <t xml:space="preserve"> Sustainable Utilization of Natural Resources Ltd (SUNARE)</t>
  </si>
  <si>
    <t>JJP Insurance Brokers Limited</t>
  </si>
  <si>
    <t>Government Procurement Services Agency (GPSA)</t>
  </si>
  <si>
    <t xml:space="preserve">CANOCITY </t>
  </si>
  <si>
    <t xml:space="preserve">Hujo General Enterprises </t>
  </si>
  <si>
    <t>SEECO</t>
  </si>
  <si>
    <t>Tanzania Specialists Organization on Community Natural Resources and Biodiversity Conservation (TASONABI)</t>
  </si>
  <si>
    <t>R.V.M. Company Limited</t>
  </si>
  <si>
    <t xml:space="preserve">Juzuge Enterprises and General Supplies         </t>
  </si>
  <si>
    <t xml:space="preserve">Juzuge Enterprises  Services         </t>
  </si>
  <si>
    <t>Sapo General Supply</t>
  </si>
  <si>
    <t xml:space="preserve">City Axis Computers Ltd </t>
  </si>
  <si>
    <t>Jamaa Fast Food</t>
  </si>
  <si>
    <t xml:space="preserve">TAFORI        </t>
  </si>
  <si>
    <t>Sapo General Supllies</t>
  </si>
  <si>
    <t>Mama Care Supllies</t>
  </si>
  <si>
    <t>Mama Care Supllies and Decor.</t>
  </si>
  <si>
    <t>Service</t>
  </si>
  <si>
    <t>Uhuru Publication Ltd</t>
  </si>
  <si>
    <t xml:space="preserve">Kingstar Trading Co. Ltd   </t>
  </si>
  <si>
    <t>PPRA</t>
  </si>
  <si>
    <t>Forconsult - SUA</t>
  </si>
  <si>
    <t>Mto wa Mbu General Supply</t>
  </si>
  <si>
    <t xml:space="preserve">:25/08/2016 </t>
  </si>
  <si>
    <t>Sunoro Enterpries</t>
  </si>
  <si>
    <t xml:space="preserve">Prof. Timoteo Caetano Ferreira              </t>
  </si>
  <si>
    <t>BIDS</t>
  </si>
  <si>
    <t>List all bids for each contact signed with date of open call and winning bid</t>
  </si>
  <si>
    <t>CONTRACT &amp; Procurement Method</t>
  </si>
  <si>
    <t>Submitted Bids</t>
  </si>
  <si>
    <t>Bid Amount (USD)</t>
  </si>
  <si>
    <t>Winning Bid Amount (USD)</t>
  </si>
  <si>
    <t>Selection Justification for the Winner</t>
  </si>
  <si>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18/04/2013     B/L:4104</t>
    </r>
  </si>
  <si>
    <t xml:space="preserve">Minhaal General Traders and Stationeries </t>
  </si>
  <si>
    <t xml:space="preserve">MINHAAL Gneral Traders is  registred and authorized by the Government Procurement Services Agency to provided the required services.  Therefore single source method was used in this context and   it tendered the amount of funds which were within the budget and less costly. </t>
  </si>
  <si>
    <r>
      <t xml:space="preserve">Name of Contract: </t>
    </r>
    <r>
      <rPr>
        <b/>
        <sz val="11"/>
        <rFont val="Times New Roman"/>
        <family val="1"/>
      </rPr>
      <t xml:space="preserve">Bid for supply of computers and database software </t>
    </r>
    <r>
      <rPr>
        <sz val="11"/>
        <rFont val="Times New Roman"/>
        <family val="1"/>
      </rPr>
      <t xml:space="preserve">Procurement Methods: </t>
    </r>
    <r>
      <rPr>
        <b/>
        <sz val="11"/>
        <rFont val="Times New Roman"/>
        <family val="1"/>
      </rPr>
      <t xml:space="preserve">Restricted competitive </t>
    </r>
    <r>
      <rPr>
        <sz val="11"/>
        <rFont val="Times New Roman"/>
        <family val="1"/>
      </rPr>
      <t xml:space="preserve">           Date of Call: 19/04/2013    B/L:4202</t>
    </r>
  </si>
  <si>
    <t>Simply Computers Ltd Kingstar Trading Co. Ltd Ajaf General Traders</t>
  </si>
  <si>
    <t xml:space="preserve">All companies are registred and authorized by the Government Procurement Services Agency to provided the required services. All companies proved competent for the service. Simply Computers Ltd was selected because tendered the amount of funds which were within the budget and less costly. </t>
  </si>
  <si>
    <r>
      <t xml:space="preserve">Name of Contract: </t>
    </r>
    <r>
      <rPr>
        <b/>
        <sz val="11"/>
        <rFont val="Times New Roman"/>
        <family val="1"/>
      </rPr>
      <t xml:space="preserve">Tender No. ME 002/2012 -13/DE/C/07 for a position of a senior technical adviser   </t>
    </r>
    <r>
      <rPr>
        <sz val="11"/>
        <rFont val="Times New Roman"/>
        <family val="1"/>
      </rPr>
      <t xml:space="preserve">           Procurement Methods: International competitive                 Date of Call: 15/02/2013    B/L:1205</t>
    </r>
  </si>
  <si>
    <t>Mr. Julian Blohmke    Prof. Timoteo Caetano Ferreira                        Eng. Prof. Mengiseny E. Kaseva                        Prof. Godwell Nhamo Green Economy Ltd    Mr. Martin Le Tissier        Ms. Margaret Spearman</t>
  </si>
  <si>
    <t>Three candidates were interviewed (through oral and written test) and Prof. Timoteo Caetano Ferreira was ranked the highest to provide advisory role of AF and LDCF projects. No financial proposals were submitted therefore bid amount from each applicant was not requested. The winning bid amount in this case was based on the negotiation with the winner and  was guided by the available budget. Adaptation Fund project contributes 66% (USD 26,499) while LDCF project contribute 34% (USD 13,651).</t>
  </si>
  <si>
    <r>
      <t xml:space="preserve">Name of Contract: </t>
    </r>
    <r>
      <rPr>
        <b/>
        <sz val="11"/>
        <rFont val="Times New Roman"/>
        <family val="1"/>
      </rPr>
      <t>Supply of a vehicle 4WD double cabin (Tender No. ME 02/2013-2014/DE/G/01</t>
    </r>
    <r>
      <rPr>
        <sz val="11"/>
        <rFont val="Times New Roman"/>
        <family val="1"/>
      </rPr>
      <t xml:space="preserve">  Procurement Methods: </t>
    </r>
    <r>
      <rPr>
        <b/>
        <sz val="11"/>
        <rFont val="Times New Roman"/>
        <family val="1"/>
      </rPr>
      <t>Single source</t>
    </r>
    <r>
      <rPr>
        <sz val="11"/>
        <rFont val="Times New Roman"/>
        <family val="1"/>
      </rPr>
      <t xml:space="preserve">                 Date of Call: 23/07/2013    B/L:4203</t>
    </r>
  </si>
  <si>
    <t>Toyota Tanzania LTD was selected because the company has an agreement with the Government to supply government vehicles. Therefore single source method was used in this context.The winning Bid Amount of USD 33,744 is less than the reported figure of last year because later the VAT exemption was granted including the effect of the rate change of USD to Tanzania shillings.</t>
  </si>
  <si>
    <r>
      <t xml:space="preserve">Name of Contract: </t>
    </r>
    <r>
      <rPr>
        <b/>
        <sz val="11"/>
        <rFont val="Times New Roman"/>
        <family val="1"/>
      </rPr>
      <t xml:space="preserve">Tender No. ME 002/2012-13/DE/C/07 for Re-advertized Consultancy services for Development of a baseline survey and development of indicators and targets      </t>
    </r>
    <r>
      <rPr>
        <sz val="11"/>
        <rFont val="Times New Roman"/>
        <family val="1"/>
      </rPr>
      <t xml:space="preserve">       Procurement Methods: </t>
    </r>
    <r>
      <rPr>
        <b/>
        <sz val="11"/>
        <rFont val="Times New Roman"/>
        <family val="1"/>
      </rPr>
      <t xml:space="preserve">International competitive  </t>
    </r>
    <r>
      <rPr>
        <sz val="11"/>
        <rFont val="Times New Roman"/>
        <family val="1"/>
      </rPr>
      <t xml:space="preserve">               Date of Call of technical and financial proposal: 31 January 2014                                    B/L:1206</t>
    </r>
  </si>
  <si>
    <t>Sustainable Seas Ltd             C4 EcoSolutions</t>
  </si>
  <si>
    <t>Two candidates  submitted technical and financial proposals and C4 EcoSolutions was ranked the highest and tendered less than Sustainable Seas Ltd. After negotiation, the agreed amount is US$ 39,950. Adaptation Fund project contributes 50% (USD 19,975) while LDCF project  contributes 50% (USD 19,975)</t>
  </si>
  <si>
    <r>
      <t>Name of Contract:</t>
    </r>
    <r>
      <rPr>
        <b/>
        <sz val="11"/>
        <rFont val="Times New Roman"/>
        <family val="1"/>
      </rPr>
      <t xml:space="preserve"> Bid for supply of computer comsumables         </t>
    </r>
    <r>
      <rPr>
        <sz val="11"/>
        <rFont val="Times New Roman"/>
        <family val="1"/>
      </rPr>
      <t xml:space="preserve">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B/L:4202</t>
    </r>
  </si>
  <si>
    <t xml:space="preserve">Sunoro Enterprises is  registred and authorized by the Government Procurement Services Agency to provide the required services.  Single source method was therefore used and supplier was selected because  it tendered the amount of funds which were within the budget and less costly. </t>
  </si>
  <si>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B/L:4104</t>
    </r>
  </si>
  <si>
    <t>New Day Commercial Supplies is  registred and authorized by the Government Procurement Services Agency to provided the required services. Single source method was therefore used and supplier was selected because  it tendered the amount of funds which were within the budget and less costly.</t>
  </si>
  <si>
    <r>
      <t xml:space="preserve">Name of Contract: </t>
    </r>
    <r>
      <rPr>
        <b/>
        <sz val="11"/>
        <rFont val="Times New Roman"/>
        <family val="1"/>
      </rPr>
      <t xml:space="preserve">Bid for supply of computers and database software </t>
    </r>
    <r>
      <rPr>
        <sz val="11"/>
        <rFont val="Times New Roman"/>
        <family val="1"/>
      </rPr>
      <t xml:space="preserve">Procurement Methods: </t>
    </r>
    <r>
      <rPr>
        <b/>
        <sz val="11"/>
        <rFont val="Times New Roman"/>
        <family val="1"/>
      </rPr>
      <t xml:space="preserve">Restricted competitive </t>
    </r>
    <r>
      <rPr>
        <sz val="11"/>
        <rFont val="Times New Roman"/>
        <family val="1"/>
      </rPr>
      <t xml:space="preserve">           Date of Call:                B/L:4202</t>
    </r>
  </si>
  <si>
    <t>Simply Computers Tanzania Ltd                                Kingstar Trading Co. Ltd    Ajaf General Traders</t>
  </si>
  <si>
    <t xml:space="preserve">All companies are registred and authorized by the Government Procurement Services Agency to provided the required services. All companies proved competent for the service. Simply ComputersTanzania Ltd was selected because tendered the amount of funds which were less costly than others and could be accepted given the market price. </t>
  </si>
  <si>
    <r>
      <t xml:space="preserve">Name of Contract: </t>
    </r>
    <r>
      <rPr>
        <b/>
        <sz val="11"/>
        <rFont val="Times New Roman"/>
        <family val="1"/>
      </rPr>
      <t xml:space="preserve">Consultancy services for conducting environmental and social impact assessment for implementation of concrete measures to reduce vulnerability of livelihoods and economy of coastal communities of Tanzania </t>
    </r>
    <r>
      <rPr>
        <sz val="11"/>
        <rFont val="Times New Roman"/>
        <family val="1"/>
      </rPr>
      <t xml:space="preserve">Procurement Methods: </t>
    </r>
    <r>
      <rPr>
        <b/>
        <sz val="11"/>
        <rFont val="Times New Roman"/>
        <family val="1"/>
      </rPr>
      <t xml:space="preserve">Restricted competitive </t>
    </r>
    <r>
      <rPr>
        <sz val="11"/>
        <rFont val="Times New Roman"/>
        <family val="1"/>
      </rPr>
      <t xml:space="preserve">           Date of Call:                        B/L:1214</t>
    </r>
  </si>
  <si>
    <t>Ecological Initiatives. Environmental Protection and Management Services Institute of Resource Assessment (IRA)-University of Dar Es Salaam                    Legendary International (LIL) Limited               Belva Consult Ltd.    ENATA Ltd                  Water &amp; Land Centre Consult Co. Ltd.          TRES Consult (T) Limited</t>
  </si>
  <si>
    <t xml:space="preserve">Eight firms  submitted their technical proposals. After evaluation, three firms (TRES, IRA and LIL) qualified and were requested to submit their financial proposals. The reports were then evaluated and TRES Consult (T) Limited was ranked the highest because it had less amount of the bid amount. The firm is registered as the requirement of the Environmental Management Act 2004 of the United Republic of Tanzania and has vast experience in undertaking environmental impact assessment studies in the country. Additionally his financial proposal indicated less amount than others for this assignment and was withn the available budget. </t>
  </si>
  <si>
    <r>
      <t xml:space="preserve">Name of Contract: </t>
    </r>
    <r>
      <rPr>
        <b/>
        <sz val="11"/>
        <rFont val="Times New Roman"/>
        <family val="1"/>
      </rPr>
      <t xml:space="preserve">Tender for Reef Specialist      </t>
    </r>
    <r>
      <rPr>
        <sz val="11"/>
        <rFont val="Times New Roman"/>
        <family val="1"/>
      </rPr>
      <t xml:space="preserve">Procurement Methods: </t>
    </r>
    <r>
      <rPr>
        <b/>
        <sz val="11"/>
        <rFont val="Times New Roman"/>
        <family val="1"/>
      </rPr>
      <t xml:space="preserve">International competitive </t>
    </r>
    <r>
      <rPr>
        <sz val="11"/>
        <rFont val="Times New Roman"/>
        <family val="1"/>
      </rPr>
      <t xml:space="preserve">           Date of Call: 23/05/2014    B/L:1202</t>
    </r>
  </si>
  <si>
    <t>Samaki Consultancies Ltd                               Dr. Christopher A. Muhando Adapt, Sustain, Capacittate (ASC) Africa</t>
  </si>
  <si>
    <t xml:space="preserve">Two candidates were interviewed. Adapt, Sustain, Capacittate (ASC) Africa withdrew before the interview. Based on the outcome of the interview,   Dr. Christopher A. Muhando   was ranked the highest.He was found to have vast experience  on the project area and restoring live coverage, using in situ techniques for coral breeding and transplantation. This is the main objective of the position. Additionally his financial proposal was within the available budget for this assignment and Samaki Consultancies Ltd did not submit the financial proposal.  </t>
  </si>
  <si>
    <r>
      <t>Name of Contract:</t>
    </r>
    <r>
      <rPr>
        <b/>
        <sz val="11"/>
        <rFont val="Times New Roman"/>
        <family val="1"/>
      </rPr>
      <t xml:space="preserve">Tender for Rural Energy Consultant </t>
    </r>
    <r>
      <rPr>
        <sz val="11"/>
        <rFont val="Times New Roman"/>
        <family val="1"/>
      </rPr>
      <t xml:space="preserve">Procurement Methods: </t>
    </r>
    <r>
      <rPr>
        <b/>
        <sz val="11"/>
        <rFont val="Times New Roman"/>
        <family val="1"/>
      </rPr>
      <t xml:space="preserve">International competitive  </t>
    </r>
    <r>
      <rPr>
        <sz val="11"/>
        <rFont val="Times New Roman"/>
        <family val="1"/>
      </rPr>
      <t xml:space="preserve">           Date of Call: 23/05/2014    B/L: 1204</t>
    </r>
  </si>
  <si>
    <r>
      <rPr>
        <sz val="12"/>
        <color indexed="8"/>
        <rFont val="Times New Roman"/>
        <family val="1"/>
      </rPr>
      <t>Mr. Bariki Karosi Kaale</t>
    </r>
    <r>
      <rPr>
        <sz val="12"/>
        <color indexed="8"/>
        <rFont val="Times New Roman"/>
        <family val="1"/>
      </rPr>
      <t xml:space="preserve">  </t>
    </r>
  </si>
  <si>
    <t xml:space="preserve">The position was advertized as international competetive and One candidate applied for this position. The initial screening showed the candidate was storng for the position.It was therefore decided to continue with the evaluation process including undertaking the interview and was found competent based on the outcome of the interview. The candididate proved to have concrete knowledge on appropriate alternative energy technologies  such as efficient cookstoves, small solar and other efficient systems found appropriate. He has the experience working in the project area particularly when he was working with UNDP Tanzania. Additionally his financial proposal was within the available budget for this assignment. </t>
  </si>
  <si>
    <r>
      <t xml:space="preserve">Name of Contract: </t>
    </r>
    <r>
      <rPr>
        <b/>
        <sz val="11"/>
        <rFont val="Times New Roman"/>
        <family val="1"/>
      </rPr>
      <t xml:space="preserve">Tender for Climate Change Knowledge Management Specialist </t>
    </r>
    <r>
      <rPr>
        <sz val="11"/>
        <rFont val="Times New Roman"/>
        <family val="1"/>
      </rPr>
      <t xml:space="preserve">Procurement Methods: </t>
    </r>
    <r>
      <rPr>
        <b/>
        <sz val="11"/>
        <rFont val="Times New Roman"/>
        <family val="1"/>
      </rPr>
      <t xml:space="preserve">International competitive </t>
    </r>
    <r>
      <rPr>
        <sz val="11"/>
        <rFont val="Times New Roman"/>
        <family val="1"/>
      </rPr>
      <t xml:space="preserve">           Date of Call: 23/05/2014    B/L: 1212</t>
    </r>
  </si>
  <si>
    <t>Institute of Resource Assessment-University of Dar es Salaam            Erneus Kaijage         Institute of Marine Sciences-University of Dar es Salaam                                              Samaki consultancies Ltd</t>
  </si>
  <si>
    <t xml:space="preserve">Two candidates were interviewed. Erneus Kaijage and Samaki consultancies Ltd withdrew before the interview. Based on theoutcome of the interview,  the team of the Institute of Marine Sciences-University of Dar es Salaam which will undertake the assignment   was ranked the highest. The selected candidate was found to have enough experience on vulnerability and assessment of the coastal and marine environment; adaptation measures and overall knowledge delivering. Additionally his financial proposal indicated less amount than others for this assignment and was found to be within the available budget. </t>
  </si>
  <si>
    <r>
      <t>Name of Contract:</t>
    </r>
    <r>
      <rPr>
        <b/>
        <sz val="11"/>
        <rFont val="Times New Roman"/>
        <family val="1"/>
      </rPr>
      <t xml:space="preserve"> Tender for</t>
    </r>
    <r>
      <rPr>
        <sz val="11"/>
        <rFont val="Times New Roman"/>
        <family val="1"/>
      </rPr>
      <t xml:space="preserve"> </t>
    </r>
    <r>
      <rPr>
        <b/>
        <sz val="11"/>
        <rFont val="Times New Roman"/>
        <family val="1"/>
      </rPr>
      <t xml:space="preserve">Coastal Zone Management Specialist </t>
    </r>
    <r>
      <rPr>
        <sz val="11"/>
        <rFont val="Times New Roman"/>
        <family val="1"/>
      </rPr>
      <t xml:space="preserve">Procurement Methods: </t>
    </r>
    <r>
      <rPr>
        <b/>
        <sz val="11"/>
        <rFont val="Times New Roman"/>
        <family val="1"/>
      </rPr>
      <t xml:space="preserve">International competitive </t>
    </r>
    <r>
      <rPr>
        <sz val="11"/>
        <rFont val="Times New Roman"/>
        <family val="1"/>
      </rPr>
      <t xml:space="preserve">                        Date of Call: 23/05/2014    B/L: 1213</t>
    </r>
  </si>
  <si>
    <t>Institute of Resource Assessment-University of Dare s salaam            Samaki Consultancies Ltd Institute of Marine sciences-University of Dar es salaam   Adapt, Sustain, Capacittate (ASC) Africa</t>
  </si>
  <si>
    <t>Three candidates were interviewed. Samaki consultancies Ltd withdrew before the interview. Based on the outcome  of the interview,   the team of the professionals of the Institute of Marine Sciences-University of Dar es Salaam   was ranked the highest. The team which will undertake the assignment has an experience on mangrove conservation, coastal ecosystems management and coastal infrastructure.Additionally his financial proposal indicated less amount than others for this assignment and was found to be within the available budget.</t>
  </si>
  <si>
    <r>
      <t xml:space="preserve">Name of Contract: </t>
    </r>
    <r>
      <rPr>
        <b/>
        <sz val="11"/>
        <rFont val="Times New Roman"/>
        <family val="1"/>
      </rPr>
      <t xml:space="preserve">Sub-contract coastal engineering firmfor seawall rehabilitation and sub-contract civil engineering firm for drainage rehabilitation </t>
    </r>
    <r>
      <rPr>
        <sz val="11"/>
        <rFont val="Times New Roman"/>
        <family val="1"/>
      </rPr>
      <t xml:space="preserve">        Procurement Methods: Single source                                  Date of Call:                        B/L: 2301and 2302</t>
    </r>
  </si>
  <si>
    <t>The  United National Office for Project Services Kenya Operational Hub (UNOPS-KEOH)</t>
  </si>
  <si>
    <t xml:space="preserve">The United National Office for Project Services Kenya Operational Hub (UNOPS-KEOH) has been endorsed to provide the full range of support for feasibility studies, design, procurement and implementation of the infrastructure component (seawall and drainage systems) on behalf of VPO. The engagement of UNOPS was based on the need to expedite project progress and to improve the quality of the infrastructure design and builds. UNOPS is an operational arm of the United Nations, dedicated to implementing projects for the United Nations System, international financial institutions, governments and other partners in the aid world. UNOPS will undertake the assignment within the available budget for the seawall construction and drainage systems in Dar es Salaam. However, all procurements to be undertaken by UNOPS will be competitative. </t>
  </si>
  <si>
    <r>
      <t xml:space="preserve">Name of Contract: </t>
    </r>
    <r>
      <rPr>
        <b/>
        <sz val="11"/>
        <rFont val="Times New Roman"/>
        <family val="1"/>
      </rPr>
      <t xml:space="preserve">Renewal of </t>
    </r>
    <r>
      <rPr>
        <sz val="11"/>
        <rFont val="Times New Roman"/>
        <family val="1"/>
      </rPr>
      <t xml:space="preserve">a </t>
    </r>
    <r>
      <rPr>
        <b/>
        <sz val="11"/>
        <rFont val="Times New Roman"/>
        <family val="1"/>
      </rPr>
      <t xml:space="preserve">position of a senior technical adviser   </t>
    </r>
    <r>
      <rPr>
        <sz val="11"/>
        <rFont val="Times New Roman"/>
        <family val="1"/>
      </rPr>
      <t xml:space="preserve">           Procurement Methods: Single source                                  Date of Call:                        B/L:1205</t>
    </r>
  </si>
  <si>
    <t>Prof. Timoteo Caetano Ferreira served as a senior technical adviser with a role of  advisory role of AF and LDCF projects since their inception in the firs term. Given his performance and a need to continue with STA, Prof. Timoteo was granted for second contract from November 2014 to October 2015.  No financial proposals were submitted therefore bid amount t was not requested. The winning bid amount in this case was based on the negotiation with the winner and  was guided by the available budget. Adaptation Fund project contributes 66% (USD 29,040) while LDCF project contribute 34% (USD 14,960).</t>
  </si>
  <si>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28/01/2015 B/L:4104</t>
    </r>
  </si>
  <si>
    <t>City Axis Computers Ltd  is  registred and authorized by the Government Procurement Services Agency to provided the required services. Single source method was therefore used and supplier was selected because  it tendered the amount of funds which were within the budget.</t>
  </si>
  <si>
    <t>GPSA is  the authorized  Government Procurement Services Agency to provided the required services. Single source method was therefore used and supplier was selected because  it tendered the amount of funds which were within the budget.</t>
  </si>
  <si>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Restricted competitive                  </t>
    </r>
    <r>
      <rPr>
        <sz val="11"/>
        <rFont val="Times New Roman"/>
        <family val="1"/>
      </rPr>
      <t xml:space="preserve">         </t>
    </r>
    <r>
      <rPr>
        <b/>
        <sz val="11"/>
        <rFont val="Times New Roman"/>
        <family val="1"/>
      </rPr>
      <t xml:space="preserve"> </t>
    </r>
    <r>
      <rPr>
        <sz val="11"/>
        <rFont val="Times New Roman"/>
        <family val="1"/>
      </rPr>
      <t xml:space="preserve">      Date of Call: 28/01/2015 B/L:4104</t>
    </r>
  </si>
  <si>
    <t>Kingstar Trading Co. Ltd   PSC General Traders       Dubai Traiding Co. Ltd</t>
  </si>
  <si>
    <t>All the companies are registered and authorized by the Government Procurement Services Agency to provided the required services. Kingstar Trading Co. Ltd was selected because  it tendered the amount of funds which were within the budget and less cost.</t>
  </si>
  <si>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25/03/2015                B/L:4104</t>
    </r>
  </si>
  <si>
    <r>
      <t>Name of Contract:</t>
    </r>
    <r>
      <rPr>
        <b/>
        <sz val="11"/>
        <color indexed="8"/>
        <rFont val="Times New Roman"/>
        <family val="1"/>
      </rPr>
      <t xml:space="preserve"> Coastal rehabilitation specialist</t>
    </r>
    <r>
      <rPr>
        <sz val="11"/>
        <color indexed="8"/>
        <rFont val="Times New Roman"/>
        <family val="1"/>
      </rPr>
      <t xml:space="preserve">  Procurement Methods</t>
    </r>
    <r>
      <rPr>
        <b/>
        <sz val="11"/>
        <color indexed="8"/>
        <rFont val="Times New Roman"/>
        <family val="1"/>
      </rPr>
      <t>:International competative</t>
    </r>
    <r>
      <rPr>
        <sz val="11"/>
        <color indexed="8"/>
        <rFont val="Times New Roman"/>
        <family val="1"/>
      </rPr>
      <t xml:space="preserve">                                Date of Call: 27th January, 2015                                     B/L: 1203</t>
    </r>
  </si>
  <si>
    <t xml:space="preserve">Economic and Social Research Foundation(ESRF)
Prof. Richard Kangalawe
University of Dar es salaam – Institute of Marine Science Zanzibar
</t>
  </si>
  <si>
    <t xml:space="preserve">The position was advertized as international compeaetive and three candidates applied for this position. The evaluation showed Prof. Richard Kangalawe was storng for the position.It was therefore decided to continue with negotiation of costing and readiness of the assignment. The candidate has more than 29years of experience. Given the acutal tasks to be performed by the candidate, the winning bid was reached through the negotiation with the same understanding of the outcome and costs implication since 2011 when the project was approved. </t>
  </si>
  <si>
    <r>
      <t>Name of Contract: S</t>
    </r>
    <r>
      <rPr>
        <b/>
        <sz val="11"/>
        <color indexed="8"/>
        <rFont val="Times New Roman"/>
        <family val="1"/>
      </rPr>
      <t xml:space="preserve">ub-Contract Environmental Engineering Firm for Mangrove Including Creation of Buffer Zones              </t>
    </r>
    <r>
      <rPr>
        <sz val="11"/>
        <color indexed="8"/>
        <rFont val="Times New Roman"/>
        <family val="1"/>
      </rPr>
      <t xml:space="preserve">    Procurement Methods:</t>
    </r>
    <r>
      <rPr>
        <b/>
        <sz val="11"/>
        <color indexed="8"/>
        <rFont val="Times New Roman"/>
        <family val="1"/>
      </rPr>
      <t xml:space="preserve">International competative </t>
    </r>
    <r>
      <rPr>
        <sz val="11"/>
        <color indexed="8"/>
        <rFont val="Times New Roman"/>
        <family val="1"/>
      </rPr>
      <t xml:space="preserve">                        Date of Call: </t>
    </r>
    <r>
      <rPr>
        <b/>
        <sz val="11"/>
        <color indexed="8"/>
        <rFont val="Times New Roman"/>
        <family val="1"/>
      </rPr>
      <t>27th January, 2015                                    B/L:</t>
    </r>
    <r>
      <rPr>
        <sz val="11"/>
        <color indexed="8"/>
        <rFont val="Times New Roman"/>
        <family val="1"/>
      </rPr>
      <t>2303 and 4102</t>
    </r>
  </si>
  <si>
    <t xml:space="preserve">Maendeleo ya Jamii na Uhifadhi wa Mazingira Zanzibar (CODECOZ)
Development  Concern (DeCo)
</t>
  </si>
  <si>
    <t xml:space="preserve">The position was advertized as international compeaetive and two candidates applied for this position. The evaluation showed that CODECOZ was storng for the position.It was therefore decided to continue with negotiation of costing and readiness of the assignment. The firm has qualified experts with experience in coastal resources. The team leader (Dr. Rukia Kitula) has vast experience in mangrove management. Given the acutal tasks to be performed by the candidate, the winning bid was reached through the negotiation with the same understanding of the outcome and costs implication since 2011 when the project was approved. </t>
  </si>
  <si>
    <r>
      <t xml:space="preserve">Name of Contract: </t>
    </r>
    <r>
      <rPr>
        <b/>
        <sz val="11"/>
        <color indexed="8"/>
        <rFont val="Times New Roman"/>
        <family val="1"/>
      </rPr>
      <t xml:space="preserve">Mangrove specialist      </t>
    </r>
    <r>
      <rPr>
        <sz val="11"/>
        <color indexed="8"/>
        <rFont val="Times New Roman"/>
        <family val="1"/>
      </rPr>
      <t xml:space="preserve">            Procurement Methods:</t>
    </r>
    <r>
      <rPr>
        <b/>
        <sz val="11"/>
        <color indexed="8"/>
        <rFont val="Times New Roman"/>
        <family val="1"/>
      </rPr>
      <t xml:space="preserve">International competative </t>
    </r>
    <r>
      <rPr>
        <sz val="11"/>
        <color indexed="8"/>
        <rFont val="Times New Roman"/>
        <family val="1"/>
      </rPr>
      <t xml:space="preserve">                                       Date of Call: </t>
    </r>
    <r>
      <rPr>
        <b/>
        <sz val="11"/>
        <color indexed="8"/>
        <rFont val="Times New Roman"/>
        <family val="1"/>
      </rPr>
      <t>27th January, 2015                                    B/L: 1201</t>
    </r>
  </si>
  <si>
    <t xml:space="preserve">Tanzania Forest Service (TFS) 
 Dr. Mwita Mangora
</t>
  </si>
  <si>
    <t>The position was advertized as international compeaetive and two candidates applied for this position. The evaluation  showed Dr. Mwita Mangora  was storng for the position.It was therefore decided to continue with negotiation of costing and readiness of the assignment. The candidate has experience in mangrove management with more than 8years in mangrove project implementation.Given the acutal tasks to be performed by the candidate, the winning bid was reached through the negotiation with the same understanding of the outcome and costs implication since 2011 when the project was approved.</t>
  </si>
  <si>
    <r>
      <t>Name of Contract:</t>
    </r>
    <r>
      <rPr>
        <b/>
        <sz val="11"/>
        <color indexed="8"/>
        <rFont val="Times New Roman"/>
        <family val="1"/>
      </rPr>
      <t xml:space="preserve">Sub-Contract NGO Reef Rehabilitation </t>
    </r>
    <r>
      <rPr>
        <sz val="11"/>
        <color indexed="8"/>
        <rFont val="Times New Roman"/>
        <family val="1"/>
      </rPr>
      <t xml:space="preserve">      Procurement Methods: </t>
    </r>
    <r>
      <rPr>
        <b/>
        <sz val="11"/>
        <color indexed="8"/>
        <rFont val="Times New Roman"/>
        <family val="1"/>
      </rPr>
      <t xml:space="preserve">International competative   </t>
    </r>
    <r>
      <rPr>
        <sz val="11"/>
        <color indexed="8"/>
        <rFont val="Times New Roman"/>
        <family val="1"/>
      </rPr>
      <t xml:space="preserve">                     Date of Call: </t>
    </r>
    <r>
      <rPr>
        <b/>
        <sz val="11"/>
        <color indexed="8"/>
        <rFont val="Times New Roman"/>
        <family val="1"/>
      </rPr>
      <t>27th January, 2015                                    B/L:2101 and 2205</t>
    </r>
  </si>
  <si>
    <t>Maendeleo ya Jamii na Uhifadhi wa Mazingira Zanzibar (CODECOZ)  Sustainable Utilization of Natural Resources Ltd (SUNARE)           Development Concern (DeCo)</t>
  </si>
  <si>
    <t xml:space="preserve">The position was advertized as international compeaetive and two candidate applied for this position. The evaluation showed SUNARE was storng for the position.It was therefore decided to continue with negotiation of costing and readiness of the assignment. The firm has three qualified staff dedidacated to the assignment. They have experience in coral reefs management, restoration and research. The winning bid is less than the budget. Therefore the balance was used to cover the additional costs of the consultancies costs of mangrove specialist, Coastal rehabilitation specialist and NGO mangrove rehabilitation. </t>
  </si>
  <si>
    <r>
      <t xml:space="preserve">Name of Contract:   </t>
    </r>
    <r>
      <rPr>
        <b/>
        <sz val="11"/>
        <color indexed="8"/>
        <rFont val="Times New Roman"/>
        <family val="1"/>
      </rPr>
      <t xml:space="preserve">Insurance of a project vehicle </t>
    </r>
    <r>
      <rPr>
        <sz val="11"/>
        <color indexed="8"/>
        <rFont val="Times New Roman"/>
        <family val="1"/>
      </rPr>
      <t>Procurement Methods: Single method                     Date of Call: 18th May, 2015                                    B/L:4203</t>
    </r>
  </si>
  <si>
    <t>JJP Insurance Brokers Limited  is  a competent insurance company, registered and authorized by the Government Procurement Services Agency to provided the required services. Single source method was therefore used and supplier was selected because  it tendered the amount of funds which were within the budget.</t>
  </si>
  <si>
    <r>
      <t>Name of Contract:</t>
    </r>
    <r>
      <rPr>
        <b/>
        <sz val="11"/>
        <rFont val="Times New Roman"/>
        <family val="1"/>
      </rPr>
      <t xml:space="preserve"> Vehicle and maintenance costs</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24/06/2015 B/L:4203</t>
    </r>
  </si>
  <si>
    <r>
      <t>Name of Contract:</t>
    </r>
    <r>
      <rPr>
        <b/>
        <sz val="11"/>
        <rFont val="Times New Roman"/>
        <family val="1"/>
      </rPr>
      <t xml:space="preserve"> Sub contract/partnership for prcorement processes</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15/05/2015 B/L:2206</t>
    </r>
  </si>
  <si>
    <t>CANOCITY  is  registred and authorized by the Government Procurement Services Agency to provided the required services. Single source method was therefore used and supplier was selected because  it tendered the amount of funds which were within the budget.</t>
  </si>
  <si>
    <r>
      <t>Name of Contract</t>
    </r>
    <r>
      <rPr>
        <b/>
        <sz val="11"/>
        <color indexed="8"/>
        <rFont val="Times New Roman"/>
        <family val="1"/>
      </rPr>
      <t xml:space="preserve">: Supply of tyres and tubes for a project vehicle                    </t>
    </r>
    <r>
      <rPr>
        <sz val="11"/>
        <color indexed="8"/>
        <rFont val="Times New Roman"/>
        <family val="1"/>
      </rPr>
      <t>Procruement Method: Single source                                  Date of Call: 10/07/2015 B/L:4203</t>
    </r>
  </si>
  <si>
    <t>Hujo General Enterprises  is  registred and authorized by the Government Procurement Services Agency to provided the required services. Single source method was therefore used and supplier was selected because  it tendered the amount of funds which were within the budget.</t>
  </si>
  <si>
    <r>
      <t>Name of Contract:</t>
    </r>
    <r>
      <rPr>
        <b/>
        <sz val="11"/>
        <rFont val="Times New Roman"/>
        <family val="1"/>
      </rPr>
      <t xml:space="preserve">Maintainance of a project vehicle    </t>
    </r>
    <r>
      <rPr>
        <sz val="11"/>
        <rFont val="Times New Roman"/>
        <family val="1"/>
      </rPr>
      <t xml:space="preserve">    Procurement Methods: </t>
    </r>
    <r>
      <rPr>
        <b/>
        <sz val="11"/>
        <rFont val="Times New Roman"/>
        <family val="1"/>
      </rPr>
      <t>Single source</t>
    </r>
    <r>
      <rPr>
        <sz val="11"/>
        <rFont val="Times New Roman"/>
        <family val="1"/>
      </rPr>
      <t xml:space="preserve">                 Date of Call: 29/07/2015    B/L:4203</t>
    </r>
  </si>
  <si>
    <t>Toyota Tanzania LTD was selected because the company has an agreement with the Government to provide the required services. Therefore single source method was used in this context. It was selected because  it tendered the amount of funds which were within the budget.</t>
  </si>
  <si>
    <r>
      <t>Name of Contract</t>
    </r>
    <r>
      <rPr>
        <b/>
        <sz val="11"/>
        <color indexed="8"/>
        <rFont val="Times New Roman"/>
        <family val="1"/>
      </rPr>
      <t xml:space="preserve">: Supply of pilot cookstoves                    </t>
    </r>
    <r>
      <rPr>
        <sz val="11"/>
        <color indexed="8"/>
        <rFont val="Times New Roman"/>
        <family val="1"/>
      </rPr>
      <t>Procruement Method: Single source                                  Date of Call: 25/06/2015 B/L:4201</t>
    </r>
  </si>
  <si>
    <t>SEECO is a specialized company on efficient cookstoves. Single source method was therefore used and supplier was selected because  it tendered the amount of funds which were within the budget.</t>
  </si>
  <si>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19/07/2015                B/L:4104</t>
    </r>
  </si>
  <si>
    <t>TASONABI is a specialized company on fixed mud efficient cookstoves. Single source method was therefore used and supplier was selected because  it tendered the amount of funds which were within the budget.</t>
  </si>
  <si>
    <r>
      <t>Name of Contract:</t>
    </r>
    <r>
      <rPr>
        <b/>
        <sz val="11"/>
        <rFont val="Times New Roman"/>
        <family val="1"/>
      </rPr>
      <t xml:space="preserve">Maintainance of a project vehicle    </t>
    </r>
    <r>
      <rPr>
        <sz val="11"/>
        <rFont val="Times New Roman"/>
        <family val="1"/>
      </rPr>
      <t xml:space="preserve">    Procurement Methods: </t>
    </r>
    <r>
      <rPr>
        <b/>
        <sz val="11"/>
        <rFont val="Times New Roman"/>
        <family val="1"/>
      </rPr>
      <t>Single source</t>
    </r>
    <r>
      <rPr>
        <sz val="11"/>
        <rFont val="Times New Roman"/>
        <family val="1"/>
      </rPr>
      <t xml:space="preserve">                 Date of Call: </t>
    </r>
    <r>
      <rPr>
        <b/>
        <sz val="11"/>
        <rFont val="Times New Roman"/>
        <family val="1"/>
      </rPr>
      <t xml:space="preserve">05/08/2015 </t>
    </r>
    <r>
      <rPr>
        <sz val="11"/>
        <rFont val="Times New Roman"/>
        <family val="1"/>
      </rPr>
      <t xml:space="preserve">   B/L:</t>
    </r>
    <r>
      <rPr>
        <b/>
        <sz val="11"/>
        <rFont val="Times New Roman"/>
        <family val="1"/>
      </rPr>
      <t>4203</t>
    </r>
  </si>
  <si>
    <r>
      <t>Name of Contract</t>
    </r>
    <r>
      <rPr>
        <b/>
        <sz val="11"/>
        <rFont val="Times New Roman"/>
        <family val="1"/>
      </rPr>
      <t xml:space="preserve">:Bid for supply of office equipment and expendables                      </t>
    </r>
    <r>
      <rPr>
        <sz val="11"/>
        <rFont val="Times New Roman"/>
        <family val="1"/>
      </rPr>
      <t>Procruement Method: Single source                                  Date of Call: 19/10/2015 B/L:4201</t>
    </r>
  </si>
  <si>
    <t>R.V.M. Company Limited is  registred and authorized by the Government Procurement Services Agency to provided the required services. Single source method was therefore used and supplier was selected because  it tendered the amount of funds which were within the budget.</t>
  </si>
  <si>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Restricted competitive                  </t>
    </r>
    <r>
      <rPr>
        <sz val="11"/>
        <rFont val="Times New Roman"/>
        <family val="1"/>
      </rPr>
      <t xml:space="preserve">         </t>
    </r>
    <r>
      <rPr>
        <b/>
        <sz val="11"/>
        <rFont val="Times New Roman"/>
        <family val="1"/>
      </rPr>
      <t xml:space="preserve"> </t>
    </r>
    <r>
      <rPr>
        <sz val="11"/>
        <rFont val="Times New Roman"/>
        <family val="1"/>
      </rPr>
      <t xml:space="preserve">      Date of Call: 22/09/2015 B/L:4104</t>
    </r>
  </si>
  <si>
    <t>Juzuge Enterprises and General Supplies         Mwanga Refrigeration and Condition Services            New Refrigertion and General Electrical Services Limited</t>
  </si>
  <si>
    <t>All the companies are registered and authorized by the Government Procurement Services Agency to provided the required services. Juzuge Enterprises and General Supplies was selected because  it tendered the amount of funds which were within the budget and less cost.</t>
  </si>
  <si>
    <r>
      <t>Name of Contract</t>
    </r>
    <r>
      <rPr>
        <b/>
        <sz val="11"/>
        <rFont val="Times New Roman"/>
        <family val="1"/>
      </rPr>
      <t xml:space="preserve">:Bid for supply of office equipment and expendables                      </t>
    </r>
    <r>
      <rPr>
        <sz val="11"/>
        <rFont val="Times New Roman"/>
        <family val="1"/>
      </rPr>
      <t>Procruement Method: Single source                                  Date of Call:03/11/2015 B/L:2206</t>
    </r>
  </si>
  <si>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Call:09/11/2015                B/L:4104</t>
    </r>
  </si>
  <si>
    <t>Juzuge Enterprises  Services is  registred and authorized by the Government Procurement Services Agency to provided the required services. Single source method was therefore used and supplier was selected because  it tendered the amount of funds which were within the budget.</t>
  </si>
  <si>
    <r>
      <t>Name of Contract:</t>
    </r>
    <r>
      <rPr>
        <b/>
        <sz val="11"/>
        <rFont val="Times New Roman"/>
        <family val="1"/>
      </rPr>
      <t xml:space="preserve"> Vehicle and maintenance costs</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18/11/2015 B/L:4203</t>
    </r>
  </si>
  <si>
    <r>
      <t>Name of Contract:</t>
    </r>
    <r>
      <rPr>
        <b/>
        <sz val="11"/>
        <rFont val="Times New Roman"/>
        <family val="1"/>
      </rPr>
      <t xml:space="preserve"> Vehicle and maintenance costs</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07/01/2016 B/L:4203</t>
    </r>
  </si>
  <si>
    <r>
      <t>Name of Contract:</t>
    </r>
    <r>
      <rPr>
        <b/>
        <sz val="11"/>
        <rFont val="Times New Roman"/>
        <family val="1"/>
      </rPr>
      <t xml:space="preserve">Maintainance of a project vehicle    </t>
    </r>
    <r>
      <rPr>
        <sz val="11"/>
        <rFont val="Times New Roman"/>
        <family val="1"/>
      </rPr>
      <t xml:space="preserve">    Procurement Methods: </t>
    </r>
    <r>
      <rPr>
        <b/>
        <sz val="11"/>
        <rFont val="Times New Roman"/>
        <family val="1"/>
      </rPr>
      <t>Single source</t>
    </r>
    <r>
      <rPr>
        <sz val="11"/>
        <rFont val="Times New Roman"/>
        <family val="1"/>
      </rPr>
      <t xml:space="preserve">                 Date of Call: 23/02/2016    B/L:4203</t>
    </r>
  </si>
  <si>
    <t>Hujo General Enterprises  was selected because the company has an agreement with the Government to provide the required services. Therefore single source method was used in this context. It was selected because  it tendered the amount of funds which were within the budget.</t>
  </si>
  <si>
    <r>
      <t>Name of Contract:</t>
    </r>
    <r>
      <rPr>
        <b/>
        <sz val="11"/>
        <rFont val="Times New Roman"/>
        <family val="1"/>
      </rPr>
      <t xml:space="preserve">Maintainance of a project vehicle    </t>
    </r>
    <r>
      <rPr>
        <sz val="11"/>
        <rFont val="Times New Roman"/>
        <family val="1"/>
      </rPr>
      <t xml:space="preserve">    Procurement Methods: </t>
    </r>
    <r>
      <rPr>
        <b/>
        <sz val="11"/>
        <rFont val="Times New Roman"/>
        <family val="1"/>
      </rPr>
      <t>Single source</t>
    </r>
    <r>
      <rPr>
        <sz val="11"/>
        <rFont val="Times New Roman"/>
        <family val="1"/>
      </rPr>
      <t xml:space="preserve">                 Date of Call: 09/02/2016    B/L:4203</t>
    </r>
  </si>
  <si>
    <t>Sapo General Supply was selected because the company has an agreement with the Government to provide the required services. Therefore single source method was used in this context. It was selected because  it tendered the amount of funds which were within the budget.</t>
  </si>
  <si>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Call:02/11/2016 B/L:4104</t>
    </r>
  </si>
  <si>
    <t>City Axis Computers Ltd  was selected because the company has an agreement with the Government to provide the required services. Therefore single source method was used in this context. It was selected because  it tendered the amount of funds which were within the budget.</t>
  </si>
  <si>
    <r>
      <t>Name of Contract:</t>
    </r>
    <r>
      <rPr>
        <b/>
        <sz val="11"/>
        <rFont val="Times New Roman"/>
        <family val="1"/>
      </rPr>
      <t xml:space="preserve"> Vehicle and maintenance costs</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09/03/2016 B/L:4203</t>
    </r>
  </si>
  <si>
    <r>
      <t>Name of Contract:</t>
    </r>
    <r>
      <rPr>
        <b/>
        <sz val="11"/>
        <rFont val="Times New Roman"/>
        <family val="1"/>
      </rPr>
      <t xml:space="preserve">Meetings of the Project Steering Committee and technical Commitee    </t>
    </r>
    <r>
      <rPr>
        <sz val="11"/>
        <rFont val="Times New Roman"/>
        <family val="1"/>
      </rPr>
      <t xml:space="preserve">    Procurement Methods: </t>
    </r>
    <r>
      <rPr>
        <b/>
        <sz val="11"/>
        <rFont val="Times New Roman"/>
        <family val="1"/>
      </rPr>
      <t>Single source</t>
    </r>
    <r>
      <rPr>
        <sz val="11"/>
        <rFont val="Times New Roman"/>
        <family val="1"/>
      </rPr>
      <t xml:space="preserve">                 Date of Call: 22/03/2016    B/L:3304</t>
    </r>
  </si>
  <si>
    <t>Jamaa Fast Food was selected because the company has an agreement with the Government to provide the required services. Therefore single source method was used in this context. It was selected because  it tendered the amount of funds which were within the budget.</t>
  </si>
  <si>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Call:22/03/2016                B/L:4104</t>
    </r>
  </si>
  <si>
    <t>TAFORI  is  registred and authorized by the Government Procurement Services Agency to provided the required services. Single source method was therefore used and supplier was selected because  it tendered the amount of funds which were within the budget.</t>
  </si>
  <si>
    <r>
      <t>Name of Contract:</t>
    </r>
    <r>
      <rPr>
        <b/>
        <sz val="11"/>
        <rFont val="Times New Roman"/>
        <family val="1"/>
      </rPr>
      <t xml:space="preserve"> Bid for supply and fitting canvas for DFPA 240</t>
    </r>
    <r>
      <rPr>
        <sz val="11"/>
        <rFont val="Times New Roman"/>
        <family val="1"/>
      </rPr>
      <t xml:space="preserve"> Method: </t>
    </r>
    <r>
      <rPr>
        <b/>
        <sz val="11"/>
        <rFont val="Times New Roman"/>
        <family val="1"/>
      </rPr>
      <t xml:space="preserve">Restricted competitive                  </t>
    </r>
    <r>
      <rPr>
        <sz val="11"/>
        <rFont val="Times New Roman"/>
        <family val="1"/>
      </rPr>
      <t xml:space="preserve">         </t>
    </r>
    <r>
      <rPr>
        <b/>
        <sz val="11"/>
        <rFont val="Times New Roman"/>
        <family val="1"/>
      </rPr>
      <t xml:space="preserve"> </t>
    </r>
    <r>
      <rPr>
        <sz val="11"/>
        <rFont val="Times New Roman"/>
        <family val="1"/>
      </rPr>
      <t xml:space="preserve">      Date of Call: 22/09/2015 B/L:4104</t>
    </r>
  </si>
  <si>
    <t>Sapo General Supllies, Huto General Enterprises and Semvua Enterprises         Mwanga Refrigeration and Condition Services            New Refrigertion and General Electrical Services Limited</t>
  </si>
  <si>
    <t>All the companies are registered and authorized by the Government Procurement Services Agency to provided the required services. Sapo General Supplies was selected because  it tendered the amount of funds which were within the budget and less cost.</t>
  </si>
  <si>
    <r>
      <t>Name of Contract:</t>
    </r>
    <r>
      <rPr>
        <b/>
        <sz val="11"/>
        <rFont val="Times New Roman"/>
        <family val="1"/>
      </rPr>
      <t xml:space="preserve">Meetings of the Project Steering Committee and technical Commitee    </t>
    </r>
    <r>
      <rPr>
        <sz val="11"/>
        <rFont val="Times New Roman"/>
        <family val="1"/>
      </rPr>
      <t xml:space="preserve">    Procurement Methods: </t>
    </r>
    <r>
      <rPr>
        <b/>
        <sz val="11"/>
        <rFont val="Times New Roman"/>
        <family val="1"/>
      </rPr>
      <t>Single source</t>
    </r>
    <r>
      <rPr>
        <sz val="11"/>
        <rFont val="Times New Roman"/>
        <family val="1"/>
      </rPr>
      <t xml:space="preserve">                 Date of Call:05/04/2016    B/L:3304</t>
    </r>
  </si>
  <si>
    <t>Mama Care Supllies was selected because the company has an agreement with the Government to provide the required services. Therefore single source method was used in this context. It was selected because  it tendered the amount of funds which were within the budget.</t>
  </si>
  <si>
    <r>
      <t>Name of Contract:</t>
    </r>
    <r>
      <rPr>
        <b/>
        <sz val="11"/>
        <rFont val="Times New Roman"/>
        <family val="1"/>
      </rPr>
      <t xml:space="preserve">Services for auditing    </t>
    </r>
    <r>
      <rPr>
        <sz val="11"/>
        <rFont val="Times New Roman"/>
        <family val="1"/>
      </rPr>
      <t xml:space="preserve">    Procurement Methods: </t>
    </r>
    <r>
      <rPr>
        <b/>
        <sz val="11"/>
        <rFont val="Times New Roman"/>
        <family val="1"/>
      </rPr>
      <t>Single source</t>
    </r>
    <r>
      <rPr>
        <sz val="11"/>
        <rFont val="Times New Roman"/>
        <family val="1"/>
      </rPr>
      <t xml:space="preserve">                 Date of Call: 19/05/2016    B/L:5501</t>
    </r>
  </si>
  <si>
    <t>Mama Care Supplies and Decor. was selected because the company has an agreement with the Government to provide the required services. Therefore single source method was used in this context. It was selected because  it tendered the amount of funds which were within the budget.</t>
  </si>
  <si>
    <r>
      <t>Name of Contract:</t>
    </r>
    <r>
      <rPr>
        <b/>
        <sz val="11"/>
        <rFont val="Times New Roman"/>
        <family val="1"/>
      </rPr>
      <t xml:space="preserve">Request for advertisement   </t>
    </r>
    <r>
      <rPr>
        <sz val="11"/>
        <rFont val="Times New Roman"/>
        <family val="1"/>
      </rPr>
      <t xml:space="preserve">    Procurement Methods: </t>
    </r>
    <r>
      <rPr>
        <b/>
        <sz val="11"/>
        <rFont val="Times New Roman"/>
        <family val="1"/>
      </rPr>
      <t>Single source</t>
    </r>
    <r>
      <rPr>
        <sz val="11"/>
        <rFont val="Times New Roman"/>
        <family val="1"/>
      </rPr>
      <t xml:space="preserve">                 Date of Call: 25/05/2016    B/L:4101</t>
    </r>
  </si>
  <si>
    <t>Uhuru Publication Ltd was selected because the company has an agreement with the Government to provide the required services. Therefore single source method was used in this context. It was selected because  it tendered the amount of funds which were within the budget.</t>
  </si>
  <si>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Call:06/06/2016                B/L:4104</t>
    </r>
  </si>
  <si>
    <t>Kingstar Trading Co. Ltd  was selected because the company has an agreement with the Government to provide the required services. Therefore single source method was used in this context. It was selected because  it tendered the amount of funds which were within the budget.</t>
  </si>
  <si>
    <r>
      <t>Name of Contract:</t>
    </r>
    <r>
      <rPr>
        <b/>
        <sz val="11"/>
        <rFont val="Times New Roman"/>
        <family val="1"/>
      </rPr>
      <t xml:space="preserve">Maintainance of a project vehicle    </t>
    </r>
    <r>
      <rPr>
        <sz val="11"/>
        <rFont val="Times New Roman"/>
        <family val="1"/>
      </rPr>
      <t xml:space="preserve">    Procurement Methods: </t>
    </r>
    <r>
      <rPr>
        <b/>
        <sz val="11"/>
        <rFont val="Times New Roman"/>
        <family val="1"/>
      </rPr>
      <t>Single source</t>
    </r>
    <r>
      <rPr>
        <sz val="11"/>
        <rFont val="Times New Roman"/>
        <family val="1"/>
      </rPr>
      <t xml:space="preserve">                 Date of Call: 09/06/2016    B/L:4203</t>
    </r>
  </si>
  <si>
    <r>
      <t>Name of Contract:</t>
    </r>
    <r>
      <rPr>
        <b/>
        <sz val="11"/>
        <rFont val="Times New Roman"/>
        <family val="1"/>
      </rPr>
      <t xml:space="preserve">Services for auditing    </t>
    </r>
    <r>
      <rPr>
        <sz val="11"/>
        <rFont val="Times New Roman"/>
        <family val="1"/>
      </rPr>
      <t xml:space="preserve">    Procurement Methods: </t>
    </r>
    <r>
      <rPr>
        <b/>
        <sz val="11"/>
        <rFont val="Times New Roman"/>
        <family val="1"/>
      </rPr>
      <t>Single source</t>
    </r>
    <r>
      <rPr>
        <sz val="11"/>
        <rFont val="Times New Roman"/>
        <family val="1"/>
      </rPr>
      <t xml:space="preserve">                 Date of Call: 17/06/2016    B/L:5501</t>
    </r>
  </si>
  <si>
    <r>
      <t>Name of Contract:</t>
    </r>
    <r>
      <rPr>
        <b/>
        <sz val="11"/>
        <rFont val="Times New Roman"/>
        <family val="1"/>
      </rPr>
      <t xml:space="preserve">Request for advertisement   </t>
    </r>
    <r>
      <rPr>
        <sz val="11"/>
        <rFont val="Times New Roman"/>
        <family val="1"/>
      </rPr>
      <t xml:space="preserve">    Procurement Methods: </t>
    </r>
    <r>
      <rPr>
        <b/>
        <sz val="11"/>
        <rFont val="Times New Roman"/>
        <family val="1"/>
      </rPr>
      <t>Single source</t>
    </r>
    <r>
      <rPr>
        <sz val="11"/>
        <rFont val="Times New Roman"/>
        <family val="1"/>
      </rPr>
      <t xml:space="preserve">                 Date of Call: 21/06/2016    B/L:4101</t>
    </r>
  </si>
  <si>
    <r>
      <t>Name of Contract:</t>
    </r>
    <r>
      <rPr>
        <b/>
        <sz val="11"/>
        <rFont val="Times New Roman"/>
        <family val="1"/>
      </rPr>
      <t xml:space="preserve">Maintainance of a project vehicle    </t>
    </r>
    <r>
      <rPr>
        <sz val="11"/>
        <rFont val="Times New Roman"/>
        <family val="1"/>
      </rPr>
      <t xml:space="preserve">    Procurement Methods: </t>
    </r>
    <r>
      <rPr>
        <b/>
        <sz val="11"/>
        <rFont val="Times New Roman"/>
        <family val="1"/>
      </rPr>
      <t>Single source</t>
    </r>
    <r>
      <rPr>
        <sz val="11"/>
        <rFont val="Times New Roman"/>
        <family val="1"/>
      </rPr>
      <t xml:space="preserve">                 Date of Call: 12/07/2016    B/L:4203</t>
    </r>
  </si>
  <si>
    <r>
      <t>Name of Contract: A</t>
    </r>
    <r>
      <rPr>
        <b/>
        <sz val="11"/>
        <rFont val="Times New Roman"/>
        <family val="1"/>
      </rPr>
      <t xml:space="preserve">dvertisement of a tender for supply of metal clad stores </t>
    </r>
    <r>
      <rPr>
        <sz val="11"/>
        <rFont val="Times New Roman"/>
        <family val="1"/>
      </rPr>
      <t xml:space="preserve">    Procurement Methods: </t>
    </r>
    <r>
      <rPr>
        <b/>
        <sz val="11"/>
        <rFont val="Times New Roman"/>
        <family val="1"/>
      </rPr>
      <t>Single source</t>
    </r>
    <r>
      <rPr>
        <sz val="11"/>
        <rFont val="Times New Roman"/>
        <family val="1"/>
      </rPr>
      <t xml:space="preserve">                 Date of Call: 22/04/2016    B/L:2206</t>
    </r>
  </si>
  <si>
    <t>PPRA was selected because it has an agreement with the Government to provide the required services. Therefore single source method was used in this context. It was selected because  it tendered the amount of funds which were within the budget.</t>
  </si>
  <si>
    <r>
      <t xml:space="preserve">Name of Contract: Conference services Procurement Methods: </t>
    </r>
    <r>
      <rPr>
        <b/>
        <sz val="11"/>
        <rFont val="Times New Roman"/>
        <family val="1"/>
      </rPr>
      <t>Single source</t>
    </r>
    <r>
      <rPr>
        <sz val="11"/>
        <rFont val="Times New Roman"/>
        <family val="1"/>
      </rPr>
      <t xml:space="preserve">                 Date of Call: 22/04/2016    B/L:2206</t>
    </r>
  </si>
  <si>
    <t>Forconsult - SUA was selected because it has an agreement with the Government to provide the required services. Therefore single source method was used in this context. It was selected because  it tendered the amount of funds which were within the budget.</t>
  </si>
  <si>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Call:25/08/2016                B/L:4104</t>
    </r>
  </si>
  <si>
    <t>Mto wa Mbu General Supply is  registred and authorized by the Government Procurement Services Agency to provided the required services. Single source method was therefore used and supplier was selected because  it tendered the amount of funds which were within the budget.</t>
  </si>
  <si>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Call:23/09/2016                B/L:4104</t>
    </r>
  </si>
  <si>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23/09/2016 B/L:4104</t>
    </r>
  </si>
  <si>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12/10/2016 B/L:4104</t>
    </r>
  </si>
  <si>
    <r>
      <t>Name of Contract:</t>
    </r>
    <r>
      <rPr>
        <b/>
        <sz val="11"/>
        <rFont val="Times New Roman"/>
        <family val="1"/>
      </rPr>
      <t xml:space="preserve"> Bid for supply of office equipment and expendables  </t>
    </r>
    <r>
      <rPr>
        <sz val="11"/>
        <rFont val="Times New Roman"/>
        <family val="1"/>
      </rPr>
      <t xml:space="preserve">   Procruement Method: </t>
    </r>
    <r>
      <rPr>
        <b/>
        <sz val="11"/>
        <rFont val="Times New Roman"/>
        <family val="1"/>
      </rPr>
      <t xml:space="preserve">Single source                  </t>
    </r>
    <r>
      <rPr>
        <sz val="11"/>
        <rFont val="Times New Roman"/>
        <family val="1"/>
      </rPr>
      <t xml:space="preserve">         </t>
    </r>
    <r>
      <rPr>
        <b/>
        <sz val="11"/>
        <rFont val="Times New Roman"/>
        <family val="1"/>
      </rPr>
      <t xml:space="preserve"> </t>
    </r>
    <r>
      <rPr>
        <sz val="11"/>
        <rFont val="Times New Roman"/>
        <family val="1"/>
      </rPr>
      <t xml:space="preserve">      Date of Call: 31/10/2016 B/L:4104</t>
    </r>
  </si>
  <si>
    <t>Sunoro Enterpries was selected because the company has an agreement with the Government to provide the required services. Therefore single source method was used in this context. It was selected because  it tendered the amount of funds which were within the budget.</t>
  </si>
  <si>
    <r>
      <t>Prof. Timoteo Caetano Ferreira served as a senior technical adviser with a role of  advisory role of AF and LDCF projects since their inception in the first and second terms. Given his performance and a need to continue with STA, Prof. Timoteo was granted for third contract fr</t>
    </r>
    <r>
      <rPr>
        <sz val="11"/>
        <color indexed="10"/>
        <rFont val="Times New Roman"/>
        <family val="1"/>
      </rPr>
      <t>om August 2016 to July 2017.</t>
    </r>
    <r>
      <rPr>
        <sz val="11"/>
        <rFont val="Times New Roman"/>
        <family val="1"/>
      </rPr>
      <t xml:space="preserve">  No financial proposals were submitted therefore bid amount was not requested. The winning bid amount in this case was based on the negotiation with the winner and  was guided by the available budget. Adaptation Fund project contribute</t>
    </r>
    <r>
      <rPr>
        <sz val="11"/>
        <color indexed="10"/>
        <rFont val="Times New Roman"/>
        <family val="1"/>
      </rPr>
      <t>s 66% (USD 26,499) while LDCF project contributes 34% (USD 13,651).</t>
    </r>
  </si>
  <si>
    <t>RISK ASSESMENT</t>
  </si>
  <si>
    <t>IDENTIFIED RISKS</t>
  </si>
  <si>
    <t>List all Risks identified in project preparation phase and what  steps are being taken to mitigate them</t>
  </si>
  <si>
    <t>Identified Risk</t>
  </si>
  <si>
    <t>Current Status</t>
  </si>
  <si>
    <t>Steps Taken to Mitigate Risk</t>
  </si>
  <si>
    <t>Operational: The multiple ongoing initiatives on climate adaptation in Tanzania could cause operational delays for this project</t>
  </si>
  <si>
    <t>Low</t>
  </si>
  <si>
    <t>Political: District-level stakeholders and administrations show low engagement for adaptation measures</t>
  </si>
  <si>
    <t xml:space="preserve">The Project Steering Committee that was established during the commencement of the project continues to provide provide overall guidance with regard to implementation of the project activities. Its members are: Permanent Secretary– Vice President’s Office (Chair); Director of Environment-Vice President’s Office; Director of Environment- First Vice President’s Office –Zanzibar; Director- Dar es Salaam City Council; District Executive Director – Pangani District Council; District Executive Director – Bagamoyo District Council; District Executive Director – Rufiji District Council; Municipal Executive Director – Temeke Municipal Council; Municipal Executive Director – Ilala Municipal Council; Director of Forest – Ministry of Natural Resources and Tourism; Director of Water Resources – Ministry of Water; Director- Ministry of Works; UNEP Task Manager of the Project; and Assistant Director of Environmental Assessment- Vice President’s Office (Secretary). The Steering Committee met on 3rd March 2014, 22nd July 2014, 16th February 2015 and 11 March 2016. In addition, appointed focal points from the project sites, namely: Dar es Salaam City Council, Ilala, Temeke and Kinondoni Municipal Councils have remained the same sinec the inception of the project.The trainings  were conducted in  December 2014 to the district representatives of the coastal communities, fishermen associations, municipal planners, forest officers and environment of the Municipalities of Ilala, Kinondoni and Temeke municipalities and Dar es Salaam City Council continue to enhance their engagement for adaptation measures on the coastal and marine environment. </t>
  </si>
  <si>
    <t>Political: the project could experience difficulties in coordination and oversight for activities delivered at various sectors, levels of governments or by multiple partners</t>
  </si>
  <si>
    <t>The dedicated personnel for project management been established through the Vice President‘s Office coordinates and monitors the project outputs and activities. Close collaboration among various ministries and stakeholders is provided through among others the project steering committee. With the realisation of the first, second and third (and subsequent) Project Steering Committee meetings and appointement of the Focal Points from the project areas, a greater cross-intitunional coordination has been achieved.</t>
  </si>
  <si>
    <t>Environmental: Extreme weather events such as tropical storms, floods or droughts could hinder progress in ecosystem rehabilitation and infrastructure activities</t>
  </si>
  <si>
    <t>Medium</t>
  </si>
  <si>
    <t>Financial: market and price fluctuations could cause price variations and variations in costs of certain project activities, leading to budgetary constraints.</t>
  </si>
  <si>
    <t xml:space="preserve">The feasibility study established the possible costs for the project activities. Contracts of all costs of consultancies for main project activities such seawall works, drainage works, mangrove and coral reef rehabiltation have been signed with agreed costs. Project activities have commneced and are in good progress as per agreed workplan and budgets. In this regards, price variation and cost variation pose minimal budgerary constraints to the project activities since these was taken into account in the contracts. </t>
  </si>
  <si>
    <t>Critical Risks Affecting Progress (Not identified at project design)</t>
  </si>
  <si>
    <t>Identify Risks with a 50% or &gt; likelihood of affecting progress of project</t>
  </si>
  <si>
    <t>Vice President's Office (VPO) "the executing entity" low executions rate due to internal procurement procedures.</t>
  </si>
  <si>
    <t>Risk Measures: Were there any risk mitigation measures employed during the current reporting period?  If so, were risks reduced?  If not, why were these risks not reduced?</t>
  </si>
  <si>
    <t>Add any comments relevant to risk mitigation (word limit = 500)</t>
  </si>
  <si>
    <t xml:space="preserve">RATING ON IMPLEMENTATION PROGRESS </t>
  </si>
  <si>
    <t>For rating definitions please see bottom of page.</t>
  </si>
  <si>
    <t>Progress on Key Milestones</t>
  </si>
  <si>
    <t>Expected Progress</t>
  </si>
  <si>
    <t>Progress to Date</t>
  </si>
  <si>
    <t>Rating</t>
  </si>
  <si>
    <t xml:space="preserve">Project Manager/Coordinator: </t>
  </si>
  <si>
    <t>Component 1 - Addressing climate change impacts on key infrastructure and settlements</t>
  </si>
  <si>
    <t>Rehabilitate, construct and upgrade coastal
protection facilities to
protect settlements
economic and cultural
infrastructure</t>
  </si>
  <si>
    <r>
      <t xml:space="preserve"> Contract an engineering firm to rehabilitate and construct  seawalls. Rehabilitate, construct and upgrade 1400 linear meters of seawall along the Ocean Road and Kigamboni (Mwalimu Nyerere Memorial Academy-staff </t>
    </r>
    <r>
      <rPr>
        <sz val="9"/>
        <rFont val="Times New Roman"/>
        <family val="1"/>
      </rPr>
      <t xml:space="preserve">quarters). 
Documentation of seawall rehabilitation and construction. </t>
    </r>
    <r>
      <rPr>
        <sz val="9"/>
        <color indexed="8"/>
        <rFont val="Times New Roman"/>
        <family val="1"/>
      </rPr>
      <t xml:space="preserve">
</t>
    </r>
  </si>
  <si>
    <t>Cleaning up of the drainage channels, rehabilitation of storm drains</t>
  </si>
  <si>
    <t xml:space="preserve">Contract an engineering firm for Rehabilitate/Cleaning and maintenance of five storm drains in Ilala, Temeke and Kinondoni Municipalities.
Rehabilitate/Cleaning and maintenance of five storm drains in Ilala, Temeke and Kinondoni Municipalities.
Documentation of drainage systems activities 
Undertake trainings on ecosystem based coastal adaptation 
</t>
  </si>
  <si>
    <t>EIA and feasibility study</t>
  </si>
  <si>
    <t>Undertake EIA and feasibility study in areas of seawalls and drainage systems. Establish procurement partnership</t>
  </si>
  <si>
    <t>Component 2 – Ecosystem-based Integrated Coastal Area Management</t>
  </si>
  <si>
    <t xml:space="preserve">Mangrove rehabilitation </t>
  </si>
  <si>
    <t xml:space="preserve">
Procure seedlings, saplings and materials for mangrove rehabilitation.
Undertake trainings to promote conservation of rehabilitated areas within mangroves.
Planting of resilient seedlings.
</t>
  </si>
  <si>
    <r>
      <t>Community Distinguished and Environmental Conservation (CODECO) recruited in September 2015  to rehabilitate mangroves. Community sensitization has been undertaken. Reconnaissance to the sites has been done.  Areas  to plant mangroves identified (Salender Bridge, Ununio, Kunduchi and Mbweni). Training to the community representatives and municipal officers from Ilala, Temeke and Kinondoni municipalities and user association training on sustainable mangrove management conducted on 18-22 December 2014.  The mangrove specialist was procured in August 2015. Suitable mangrove species for each project site identified. i.e. Selander Bridge (</t>
    </r>
    <r>
      <rPr>
        <i/>
        <sz val="9"/>
        <color indexed="8"/>
        <rFont val="Times New Roman"/>
        <family val="1"/>
      </rPr>
      <t>Avicennia marina</t>
    </r>
    <r>
      <rPr>
        <sz val="9"/>
        <color indexed="8"/>
        <rFont val="Times New Roman"/>
        <family val="1"/>
      </rPr>
      <t>); Kunduchi (</t>
    </r>
    <r>
      <rPr>
        <i/>
        <sz val="9"/>
        <color indexed="8"/>
        <rFont val="Times New Roman"/>
        <family val="1"/>
      </rPr>
      <t xml:space="preserve">A. marina </t>
    </r>
    <r>
      <rPr>
        <sz val="9"/>
        <color indexed="8"/>
        <rFont val="Times New Roman"/>
        <family val="1"/>
      </rPr>
      <t xml:space="preserve">and </t>
    </r>
    <r>
      <rPr>
        <i/>
        <sz val="9"/>
        <color indexed="8"/>
        <rFont val="Times New Roman"/>
        <family val="1"/>
      </rPr>
      <t>C. tagal)</t>
    </r>
    <r>
      <rPr>
        <sz val="9"/>
        <color indexed="8"/>
        <rFont val="Times New Roman"/>
        <family val="1"/>
      </rPr>
      <t xml:space="preserve">; Ununio </t>
    </r>
    <r>
      <rPr>
        <i/>
        <sz val="9"/>
        <color indexed="8"/>
        <rFont val="Times New Roman"/>
        <family val="1"/>
      </rPr>
      <t>(A. marina, C. tagal and B. gymnorrhizh</t>
    </r>
    <r>
      <rPr>
        <sz val="9"/>
        <color indexed="8"/>
        <rFont val="Times New Roman"/>
        <family val="1"/>
      </rPr>
      <t>a) and Mbweni (</t>
    </r>
    <r>
      <rPr>
        <i/>
        <sz val="9"/>
        <color indexed="8"/>
        <rFont val="Times New Roman"/>
        <family val="1"/>
      </rPr>
      <t>A. marina, C. tagal and B. gymnorrhizha)</t>
    </r>
    <r>
      <rPr>
        <sz val="9"/>
        <color indexed="8"/>
        <rFont val="Times New Roman"/>
        <family val="1"/>
      </rPr>
      <t xml:space="preserve">. Planting (area of 40ha)will be done during rainy season in March 2017. </t>
    </r>
  </si>
  <si>
    <t>MS</t>
  </si>
  <si>
    <t>Appropriate alternative energy</t>
  </si>
  <si>
    <t>Distribute fuel efficient cookstoves to 1,500 households.                                                          
Procure rural energy consultant to prepare to prepare trainings materials on appropriate alternative energy technologies (efficient cookstoves, small solar).
Training district officers and community representatives on fuel efficient technologies</t>
  </si>
  <si>
    <t xml:space="preserve">Rural energy consultant was procured  in January 2015. Trainings materials on appropriate alternative energy technologies have been prepared; selection criteria of efficient cooking stove have been established. 3,000 efficient cookstoves  were purchased and distribution to 3,000 households, ditribution is ongoing.  Community training on appropriate alternative energy was undertaken from 18-22 December 2014. </t>
  </si>
  <si>
    <t>Coral reef rehabilitation and protection</t>
  </si>
  <si>
    <t xml:space="preserve">Restore live coverage, using in situ techniques for coral breeding and transplantation.
Undertake awareness raising to fisheries and local government officers  in order to further reduce unsustainable fishing methods and reef uses.
Analyse on lab-agri research.
</t>
  </si>
  <si>
    <t>Shoreline stabilization through reforestation</t>
  </si>
  <si>
    <t xml:space="preserve">Replant native and resilient trees including bushes and grasses in sufficient density, along the shore with a particular focus on the rehabilitated infrastructures
Procure coastal climate adaptation consultant.
Shoreline stabilization labour cost.
</t>
  </si>
  <si>
    <t>Component 3 – Knowledge, coastal monitoring and policy linkages</t>
  </si>
  <si>
    <t>Stocktaking</t>
  </si>
  <si>
    <t>Undertake baseline survey and development of indicators and targets.  Develop a database of information relevant to adaptation in Tanzania</t>
  </si>
  <si>
    <t xml:space="preserve">Coastal monitoring and assessment      </t>
  </si>
  <si>
    <t>Technical assessment of the viability and resilience of proposed actions.  Monitoring the key determinants of vulnerability i.e. SLR, water availability and precipitation patterns.                                Create Climate Change Observatory for Tanzania (CCOT). Organize meetings of CCOT.</t>
  </si>
  <si>
    <t>Policy linkages</t>
  </si>
  <si>
    <t xml:space="preserve">Document lessons learned from project outputs.                                                   Review infrastructure maintenance programs of Dar es Salaam City, Temeke, Kinondoni and Ilala Municipalities.                                                        Develop an Ecosystem-Based Integrated Coastal Area Management Action Plan (EBICAM).                      Organise an inception workshop.
Organize policy briefing workshops.Training district administration on budgetary allocations for rehabilitated infrastructures.
</t>
  </si>
  <si>
    <t>Project operation and management</t>
  </si>
  <si>
    <t>Procurement</t>
  </si>
  <si>
    <t xml:space="preserve">Prepare procurement plans                                  Procure consultancies                                           Procure firms for goods and works services                     Procure a project vehicle and ensure its maintenance.    Purchase computers and accessories.
</t>
  </si>
  <si>
    <t>Monitoring and evaluation</t>
  </si>
  <si>
    <t>Facilitate auditing.
Perform mid-term evaluation and cost-effectiveness assessment. Travel to sites. Undtertake steering committee and technical committee meetings. Bank transfer and statements.
Perform final evaluation.</t>
  </si>
  <si>
    <t>Establish project management team</t>
  </si>
  <si>
    <t xml:space="preserve">Establish the National project management team.                                                            Procure the Senior Technical Advisor.
</t>
  </si>
  <si>
    <t>Overall Rating</t>
  </si>
  <si>
    <t>Please Provide the Name and Contact information of person(s) reponsible for completeling the Rating section</t>
  </si>
  <si>
    <t>Kanizio Fredrick Manyika</t>
  </si>
  <si>
    <t>Please justify your rating.  Outline the positive and negative progress made by the project since it started.  Provide specific recommendations for next steps. . (word limit=500)</t>
  </si>
  <si>
    <t xml:space="preserve">Implementing Agency  </t>
  </si>
  <si>
    <t>See above.</t>
  </si>
  <si>
    <t>Coastal monitoring and assessment</t>
  </si>
  <si>
    <t>Lars Christiansen, UNEP TM</t>
  </si>
  <si>
    <t>Other</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</si>
  <si>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</si>
  <si>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Rating Definitions</t>
  </si>
  <si>
    <t>Highly Satisfactory (HS)</t>
  </si>
  <si>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</si>
  <si>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Satisfactory (S)</t>
  </si>
  <si>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</si>
  <si>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t>Marginally Satisfactory (MS)</t>
  </si>
  <si>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</si>
  <si>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t>Marginally Unsatisfactory (MU)</t>
  </si>
  <si>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</si>
  <si>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t>Unsatisfactory (U)</t>
  </si>
  <si>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</si>
  <si>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t>Highly Unsatisfactory (U)</t>
  </si>
  <si>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</si>
  <si>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PROJECT Indicators</t>
  </si>
  <si>
    <t>Please provide all indicators being tracked for the project as outlined in the project document</t>
  </si>
  <si>
    <t>Type of Indicator (indicators towards Objectives, Outcomes, etc…)</t>
  </si>
  <si>
    <t>Type of Indicator</t>
  </si>
  <si>
    <t>Indicator</t>
  </si>
  <si>
    <t>Baseline</t>
  </si>
  <si>
    <t>Progress since inception</t>
  </si>
  <si>
    <t>Target for Project End</t>
  </si>
  <si>
    <t xml:space="preserve">Quantitative </t>
  </si>
  <si>
    <t>Length of sea walls raised and rehabilitated
(m)</t>
  </si>
  <si>
    <t>Dar es salaam seawall (2.6km) showing signs of severe degradation at Ocean Road and Kingomboni</t>
  </si>
  <si>
    <t>1400 linear meters of seawall rehabilitated along Ocean Road and Kingamboni</t>
  </si>
  <si>
    <t>Length of drainage channels contructed, rehabilitated and upgraded (m)</t>
  </si>
  <si>
    <t>A total length of 6650m showing severe degradation. This is a total length of four sites of  Butiama: 1650m, Kawe: 2650m, Bungoni: 1050m and Mtoni: 1300m.</t>
  </si>
  <si>
    <t>By project end-point, at least 2300m  of drainage channels cleaned and rehabilitetd</t>
  </si>
  <si>
    <t>Component 2 - Ecosystem-Based Integrated Coastal Area Management (EBICAM)</t>
  </si>
  <si>
    <t xml:space="preserve">Number of households receiving: i) efficient cookstoves; and ii) training on optimal use and maintenance of these stoves (disaggregated by age and gender). </t>
  </si>
  <si>
    <t>Average wood fuel consumption per capita in Tanzania is 1 to 1.3m3; fuelwood efficiency is estimated at less than 10% on
average in all sites; estimated mangrove
deforestation rate is 2% per year</t>
  </si>
  <si>
    <t>3,000 efficient cookstoves have been purchased and disbribution ongoing</t>
  </si>
  <si>
    <t>By project end-point, at least 1,500 households from Ilala, Kinondoni and Temeke Municipal Councils</t>
  </si>
  <si>
    <t>Area of
mangroves
under
rehabilitation</t>
  </si>
  <si>
    <t>there are
approximately
2,000 ha of
mangroves in Dar
es Salaam
surroundings</t>
  </si>
  <si>
    <t xml:space="preserve">Community Distinguished and Environmental Conservation (CODECO) recruited in September 2015  to rehabilitated mangroves. Community senstization has been undertaken. Reconnaissance to the sites has been done.  Areas  to plant mangroves identified (Salender Bridge, Ununio, Kunduchi and Mbweni). Training to the community representatives and municipal officers from Ilala, Temeke and Kinondoni municipalities and user association training on sustainable mangrove management conducted on 18-22 December 2014.  The mangrove specialist was procured in August 2015. Suitable mangrove species for each project site identified. i.e. Selander Bridge (Avicennia marina); Kunduchi (A. marina and C. tagal); Ununio (A. marina, C. tagal and B. gymnorrhizha) and Mbweni (A. marina, C. tagal and B. gymnorrhizha). Planting (area of 40ha)will be done during rainy season in March 2017. </t>
  </si>
  <si>
    <t>Area of reef rehabilitated</t>
  </si>
  <si>
    <t>No recent local data available. Latest data sets show low biocover in existing reefs</t>
  </si>
  <si>
    <t>Km of shoreline
stabilized using
vegetation</t>
  </si>
  <si>
    <t>rate of coastal
erosion estimated
between 3 and
8m per year
according to
recent site
specific surveys</t>
  </si>
  <si>
    <t>Component 3 - Knowledge, coastal monitoring and policy linkages</t>
  </si>
  <si>
    <t>Availability of a comprehensive
baseline study for coastal vulnerability; available knowledge
gathered</t>
  </si>
  <si>
    <t>No baseline data</t>
  </si>
  <si>
    <t>1 baseline study was completed in September 2014.</t>
  </si>
  <si>
    <t>1 baseline study in year 1</t>
  </si>
  <si>
    <t>Qualitative</t>
  </si>
  <si>
    <t>Effective implementation of clearing house function</t>
  </si>
  <si>
    <t xml:space="preserve">No baseline data </t>
  </si>
  <si>
    <t>clearing house function is operational by mid-term</t>
  </si>
  <si>
    <t>Cost-effective measures are identified for upscaling and policy uptake</t>
  </si>
  <si>
    <t xml:space="preserve">Coastal rehabilitation specialist procured in July 2015 to identify cost effective measures. The consultant submitted the inception report that was approved in October 2015. </t>
  </si>
  <si>
    <t>number of policy briefs provided to key sectors and regulators; number of workshops</t>
  </si>
  <si>
    <t>No baseline data                0 workshops</t>
  </si>
  <si>
    <t>Annually, 2 policy briefs (1 on measures to adapt to climate change, 1 on general lessons learned).2 workshops (1 on cost-effective measures to adapt to climate change, 1 on general lessons learned).</t>
  </si>
  <si>
    <t>Number of reports developed through the AF project on required district budget allocations to maintain infrastructure for adaptation to climate change.</t>
  </si>
  <si>
    <t xml:space="preserve"> 1 report.</t>
  </si>
  <si>
    <t>Number of plans approved</t>
  </si>
  <si>
    <t>no plans yet available but ICZM capacity exists</t>
  </si>
  <si>
    <t xml:space="preserve">Inception workshop was held 29-30 October 2012.  Procurement of climate change knowledge management specialist was done in  January 2015. The draft EBICAM Action Plan  of coastal regions of Tanzania (Dar es Salaam, Lindi, Mtwara, Tanga and Coast) and Zaznzibar developed. First  consultative stakeholders workshop to validate the draft EBICAM Action Plan was held 23-24 April 2015.A first policy briefing workshop was held from 27 June to 1 July 2016. Training district administration on budgetary allocations for rehabilitated infrastructures was undertaken from 18-22 December 2014. </t>
  </si>
  <si>
    <t>One EBICAM Action plan of  Region approved by end of project.</t>
  </si>
  <si>
    <t>QUALITATIVE MEASURES and LESSONS LEARNED</t>
  </si>
  <si>
    <t>Please complete the following section every reporting period</t>
  </si>
  <si>
    <t>Implementation and Adaptive Management</t>
  </si>
  <si>
    <t>Response</t>
  </si>
  <si>
    <t>What implementation issues/lessons, either positive or negative, affected progress?</t>
  </si>
  <si>
    <t>Were there any delays in implementation?  If so, include any causes of delays. What measures have been taken to reduce delays?</t>
  </si>
  <si>
    <t xml:space="preserve">Delay of the baseline study that was expected to be completed in the first year of the project has caused delays in the implementation of the project. The baseline study was completed in September 2014. EIA and feasibility studies could not be undertaken in 2014. As a measure, the firm to undertake EIA study has been contracted and UNOPS  contracted to work on seawall and drainage rehabilitation and construction and feasibility study. Delays in procurement of consultancies delayed the implementation of the project. As a meausre all necessary consultancies were launched at the same time where currently about 88% of all required consultants have signed contracts.   Change of paying system of UNEP to Umoja system caused a bit delay of activities for the period of July-December 2015 since the project lacked funds within this period. The lesson is that it might be of help to request enough funds throughout the year based on the annual work plan. Disbursement of funds was no longer a challenge after Umoja system was sorted out. However, planting of mangroves has delayed awaiting for the rainy season in March 2017.  In addition, new councilors following General election in 2015 delayed processing of building permits by the Dar es salaam City Council for Ocean Road and Kigamboni Sea Wall Sites and by Ilala Municipal Council for Bungoni Drainage Site. Presence of focal points in the municipalities helped clarify the matter and buiding permits were issued. </t>
  </si>
  <si>
    <t>Describe any changes undertaken to improve results on the ground or any changes made to project outputs (i.e. changes to project design)</t>
  </si>
  <si>
    <t>145 meters of seawall to be upgraded along Kigamboni seawall, 221 meters of seawall to be constructed in Kigamboni, 800 meters of seawall to be upgraded along Ocean Road and 500 meters to be constructed along Ocean Road.
Five sites of drainage channels to be cleaned and rehabilitated. Originally a 50% reduction in the number of flooding events during rainy season in targeted sites was considered as target; Originally on shoreline stabilization, 1500m (20m wide) was a target but now by project end-point, at least 56,430 m2 of coastal vegetation rehabilitated using three or more fastgrowing plant species. The survivorship of species will be 65% survivorship of
mangrove species, 65% survivorship of shoreline vegetation species and  survivorship of coral reefs will be determined in area. One plan approved by end of project was expected but now its clear is one EBICAM Action plan of Dar es Salaam Region approved by end of project.The full revised results framework was shared with AFsec in February 2015. 3000 cookstoves were bought and distributed to households in the three municipalities. Originally, 1,500 efficient cookstoves were envisaged to  be provided to 1,500 households.</t>
  </si>
  <si>
    <t>How have gender considerations been taken into consideration during the reporting period? What have been the lessons learned as a consequence of inclusion of such considerations on project performance or impacts?</t>
  </si>
  <si>
    <t xml:space="preserve">Within the national team, a Finance and Administration Assistant is a woman. Project acivities such as training and workshops took into account the issue of gender. Some project activities such as provision of efficient cookstoves which were provided to 1000 households  in each district of  Ilala, Kinondoni and Temeke  municiplatities are likely to benefit more women of each beneficiary household. </t>
  </si>
  <si>
    <t>Lessons and measures related to coordination with the LDCF project 'Developing core capacity to address adaptation to climate change in Tanzania in productive coastal zones'</t>
  </si>
  <si>
    <t>A joint project coordination team that was established at VPO that were reporting to  the Assistant Director cum Acting Director of Environment helped to establish a close working working reltationship through joint project steering committee with joint meetings, joint technical committee, joint baseline study, a shared Senior Technical Adviser etc, joint baseline study, joint geotechnical and topographical surveys of seawalls works of both projects have been useful interproject learning forum. These considerably helped to  reduce operational costs, and assure that relevant lessons, outputs and expertise are consistently shared between the two projects.</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</si>
  <si>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</si>
  <si>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Lessons for Adaptation</t>
  </si>
  <si>
    <t>Climate Resilience Measures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</si>
  <si>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</si>
  <si>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</si>
  <si>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Concrete Adaptation Interventions</t>
  </si>
  <si>
    <t>What have been the lessons learned, both positive and negative, in implementing concrete adaptation interventions that would be relevant to the design and implementation of future projects/programmes implementing concrete adaptation interventions?</t>
  </si>
  <si>
    <t>In order to multiply co-benefits and reduce collateral costs, the dynamics and nature of priority sites have to be studied when designing the specific actions that will be conducted in them. Project developers have to understand what people do around the sites, and how the interventions will modify the dynamics around them.The demographic, economic and social trends of a country and its regions have to be analysed together with the climate trends when prioritizing components, activities and sites at project design. Ignoring demographic, economic and social trends can lead to mal-adaptation, in the worst-case scenario, and to missing the opportunity of making strategic investments, in the best-case scenario.</t>
  </si>
  <si>
    <t>What is the potential for the concrete adaptation interventions undertaken by the project/programme to be replicated and scaled up both within and outside the project area?</t>
  </si>
  <si>
    <t>Community/National Impact</t>
  </si>
  <si>
    <t>What would you consider to be the most successful aspects for the target communities?</t>
  </si>
  <si>
    <t>What measures are/have been put in place to ensure sustainability of the project/program results?</t>
  </si>
  <si>
    <t xml:space="preserve">Public awareness campaigns through the use of social media at national and local level, and use of PSC and the Technical Committees which will continue to exist beyond the project life. The issue of solid waste management will be taken into workplan of the respective municipalities. Training on piloting on use of efficient cookstoves was was likely to enhance sustainability of the project results. </t>
  </si>
  <si>
    <t>What measures are being/could have been put in place to improve project/program results?</t>
  </si>
  <si>
    <t xml:space="preserve">Policy briefs will improve dessimnination of projects results beyond the project boundaries </t>
  </si>
  <si>
    <t xml:space="preserve">Knowledge Management </t>
  </si>
  <si>
    <t>How has existing information/data/knowledge been used to inform project development and implementation? What kinds of information/data/knowledge were used?</t>
  </si>
  <si>
    <t xml:space="preserve">Project activities regarding the rehabilitation of mangroves, coastal vegetation and coral reefs; and provision of efficient cook-stoves used existing data. Development of Dar es Salaam’s Ecosystem-Based Integrated Coastal Area Management  (EBICAM) Action Plan, and  development of the baseline study used existing reports. The number of sites for seawalls and coral reef rehabilitation, drainage systems  and mangrove rehabilitation used existing data from various studies and reports. Reports/studies that were used included Vulnerability Assessment of Coastal Areas to the Impacts of Climate Change that was conducted in 2009. </t>
  </si>
  <si>
    <t>If learning objectives have been established, have they been met? Please describe.</t>
  </si>
  <si>
    <t>Learning objectives were met</t>
  </si>
  <si>
    <t>Describe any difficulties there have been in  accessing or retrieving existing information (data or knowledge) that is relevant to the project. Please provide suggestions for improving access to the relevant data.</t>
  </si>
  <si>
    <t>Has the identification of learning objectives contributed to the outcomes of the project? In what ways have they contributed?</t>
  </si>
  <si>
    <t xml:space="preserve">Results Tracker for Adaptation Fund (AF)  Projects    </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</si>
  <si>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</si>
  <si>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</si>
  <si>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Link: http://www.adaptation-fund.org/sites/default/files/Results%20Framework%20and%20Baseline%20Guidance%20final.pdf</t>
  </si>
  <si>
    <t>Adaptation Fund Strategic Results Framework</t>
  </si>
  <si>
    <t>Project ID</t>
  </si>
  <si>
    <t>Type of implementing entity</t>
  </si>
  <si>
    <t>Country</t>
  </si>
  <si>
    <t>Tanzania</t>
  </si>
  <si>
    <t>Region</t>
  </si>
  <si>
    <t>Africa</t>
  </si>
  <si>
    <t>Sector</t>
  </si>
  <si>
    <t>Coastal management</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</si>
  <si>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</si>
  <si>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</si>
  <si>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</si>
  <si>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</si>
  <si>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</si>
  <si>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indexed="8"/>
        <rFont val="Calibri"/>
        <family val="2"/>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</si>
  <si>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</si>
  <si>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</si>
  <si>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</si>
  <si>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</si>
  <si>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</si>
  <si>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</si>
  <si>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</si>
  <si>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</si>
  <si>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</si>
  <si>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</si>
  <si>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</si>
  <si>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Coastal flooding</t>
  </si>
  <si>
    <t>4: Effective</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</si>
  <si>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</si>
  <si>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</si>
  <si>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</si>
  <si>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</si>
  <si>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</si>
  <si>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</si>
  <si>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Multi-sector</t>
  </si>
  <si>
    <t>National</t>
  </si>
  <si>
    <t>3: Risk and vulnterability assessments completed or updated</t>
  </si>
  <si>
    <t>Output 1.2 Targeted population groups covered by adequate risk reduction systems</t>
  </si>
  <si>
    <r>
      <rPr>
        <b/>
        <u/>
        <sz val="11"/>
        <color indexed="8"/>
        <rFont val="Calibri"/>
        <family val="2"/>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</si>
  <si>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</si>
  <si>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</si>
  <si>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</si>
  <si>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</si>
  <si>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</si>
  <si>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</si>
  <si>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</si>
  <si>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</si>
  <si>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</si>
  <si>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2: Low capacity</t>
  </si>
  <si>
    <t>4: High capacity</t>
  </si>
  <si>
    <t>3: Medium capacity</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</si>
  <si>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</si>
  <si>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</si>
  <si>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</si>
  <si>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</si>
  <si>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</si>
  <si>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Public</t>
  </si>
  <si>
    <t>Indicator 2.1.2: No. of targeted institutions with increased capacity to minimize exposure to climate variability risks</t>
  </si>
  <si>
    <t>Local</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</si>
  <si>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</si>
  <si>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</si>
  <si>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</si>
  <si>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</si>
  <si>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</si>
  <si>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</si>
  <si>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</si>
  <si>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</si>
  <si>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3: Partially aware</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</si>
  <si>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</si>
  <si>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</si>
  <si>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</si>
  <si>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</si>
  <si>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</si>
  <si>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2: Partially responsive (Lacks most elements)</t>
  </si>
  <si>
    <t>4: Mostly responsive (Most defined elements)</t>
  </si>
  <si>
    <r>
      <rPr>
        <b/>
        <u/>
        <sz val="11"/>
        <color indexed="8"/>
        <rFont val="Calibri"/>
        <family val="2"/>
      </rPr>
      <t>Core Indicator</t>
    </r>
    <r>
      <rPr>
        <sz val="11"/>
        <color theme="1"/>
        <rFont val="Calibri"/>
        <family val="2"/>
        <scheme val="minor"/>
      </rPr>
      <t xml:space="preserve"> 4.2: Assets produced, developed, improved or strengthened</t>
    </r>
  </si>
  <si>
    <t>Targeted asset</t>
  </si>
  <si>
    <t>Changes in asset (quantitative or qualitative)</t>
  </si>
  <si>
    <t>2: Physical asset (produced/improved/strenghtened)</t>
  </si>
  <si>
    <t>1: Not improved</t>
  </si>
  <si>
    <t>4: Mostly Improved</t>
  </si>
  <si>
    <t>Urban development</t>
  </si>
  <si>
    <t>Output 4: Vulnerable development sector services and infrastructure assets strengthened in response to climate change impacts, including variability</t>
  </si>
  <si>
    <t>Indicator 4.1.1: No. and type of development sector services to respond to new conditions resulting from climate variability and change</t>
  </si>
  <si>
    <t>Number of services</t>
  </si>
  <si>
    <t>Multi-community</t>
  </si>
  <si>
    <t>Disaster risk reduction</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</si>
  <si>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</si>
  <si>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</si>
  <si>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</si>
  <si>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3: Moderately effective</t>
  </si>
  <si>
    <t>biological assets</t>
  </si>
  <si>
    <t>Output 5: Vulnerable ecosystem services and natural resource assets strengthned in response to climate change impacts, including variability</t>
  </si>
  <si>
    <r>
      <rPr>
        <b/>
        <u/>
        <sz val="11"/>
        <color indexed="8"/>
        <rFont val="Calibri"/>
        <family val="2"/>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</si>
  <si>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</si>
  <si>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</si>
  <si>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</si>
  <si>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</si>
  <si>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Mangroves</t>
  </si>
  <si>
    <t>ha rehabilitated</t>
  </si>
  <si>
    <t>2: Partially effective</t>
  </si>
  <si>
    <t>Coasts</t>
  </si>
  <si>
    <t>km rehabilitated</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</si>
  <si>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</si>
  <si>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</si>
  <si>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</si>
  <si>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</si>
  <si>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</si>
  <si>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</si>
  <si>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</si>
  <si>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</si>
  <si>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</si>
  <si>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</si>
  <si>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</si>
  <si>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</si>
  <si>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</si>
  <si>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</si>
  <si>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indexed="8"/>
        <rFont val="Calibri"/>
        <family val="2"/>
      </rPr>
      <t>Core Indicator</t>
    </r>
    <r>
      <rPr>
        <sz val="11"/>
        <color theme="1"/>
        <rFont val="Calibri"/>
        <family val="2"/>
        <scheme val="minor"/>
      </rPr>
      <t xml:space="preserve"> 6.1.2: Increased income, or avoided decrease in income</t>
    </r>
  </si>
  <si>
    <r>
      <t xml:space="preserve">Number of households </t>
    </r>
    <r>
      <rPr>
        <i/>
        <sz val="9"/>
        <color indexed="8"/>
        <rFont val="Calibri"/>
        <family val="2"/>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</si>
  <si>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</si>
  <si>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</si>
  <si>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</si>
  <si>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</si>
  <si>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</si>
  <si>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3: Some</t>
  </si>
  <si>
    <t>Output 7:Improved integration of climate-resilience strategies into country development plans</t>
  </si>
  <si>
    <t>Indicator 7.1: No. of policies introduced or adjusted to address climate change risks</t>
  </si>
  <si>
    <t>No. of Policies introduced or adjusted</t>
  </si>
  <si>
    <t>Environmental policy</t>
  </si>
  <si>
    <t>Indicator 7.2: No. of targeted development strategies with incorporated climate change priorities enforced</t>
  </si>
  <si>
    <t>No. of Development strategies</t>
  </si>
  <si>
    <t>Regulation</t>
  </si>
  <si>
    <t>Effectiveness</t>
  </si>
  <si>
    <t>3: Partially enforced (Some elements implemented)</t>
  </si>
  <si>
    <t>4: Enforced (Most elements implemented)</t>
  </si>
  <si>
    <t>Glacier lake outburst flood</t>
  </si>
  <si>
    <t>Inland flooding</t>
  </si>
  <si>
    <t>fr</t>
  </si>
  <si>
    <t>Company policy</t>
  </si>
  <si>
    <t>5: Fully enforced (All elements implemented)</t>
  </si>
  <si>
    <t>Salinization</t>
  </si>
  <si>
    <t>Decrease</t>
  </si>
  <si>
    <t>land</t>
  </si>
  <si>
    <t>Communication &amp; Information policy</t>
  </si>
  <si>
    <t>Drought</t>
  </si>
  <si>
    <t>Same</t>
  </si>
  <si>
    <t>water areas</t>
  </si>
  <si>
    <t>Defense policy</t>
  </si>
  <si>
    <t>Wind</t>
  </si>
  <si>
    <t>subsoil assets</t>
  </si>
  <si>
    <t>increased adpative capacity</t>
  </si>
  <si>
    <t>Domestic policy</t>
  </si>
  <si>
    <t>2: Partially not enforced (Most elements not implemented)</t>
  </si>
  <si>
    <t>Agribusiness</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</si>
  <si>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</si>
  <si>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</si>
  <si>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</si>
  <si>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</si>
  <si>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</si>
  <si>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</si>
  <si>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</si>
  <si>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</si>
  <si>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</si>
  <si>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</si>
  <si>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</si>
  <si>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</si>
  <si>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</si>
  <si>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</si>
  <si>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</si>
  <si>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</si>
  <si>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</si>
  <si>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</si>
  <si>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</si>
  <si>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</si>
  <si>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</si>
  <si>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</si>
  <si>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</si>
  <si>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Fishing</t>
  </si>
  <si>
    <t>Personal capital</t>
  </si>
  <si>
    <t>Select</t>
  </si>
  <si>
    <t>5: All</t>
  </si>
  <si>
    <t>Community</t>
  </si>
  <si>
    <t>2: Most not integrated</t>
  </si>
  <si>
    <t>Forestry</t>
  </si>
  <si>
    <t>Adaptation strategies</t>
  </si>
  <si>
    <t>4: Almost all</t>
  </si>
  <si>
    <t>Private</t>
  </si>
  <si>
    <t>1: None</t>
  </si>
  <si>
    <t>Handicrafts</t>
  </si>
  <si>
    <t>3: Half</t>
  </si>
  <si>
    <t>Departmental</t>
  </si>
  <si>
    <t>Livestock production</t>
  </si>
  <si>
    <t>2: Some</t>
  </si>
  <si>
    <t>NGO</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</si>
  <si>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</si>
  <si>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</si>
  <si>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</si>
  <si>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</si>
  <si>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</si>
  <si>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</si>
  <si>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</si>
  <si>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</si>
  <si>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</si>
  <si>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</si>
  <si>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</si>
  <si>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</si>
  <si>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Tourism-related</t>
  </si>
  <si>
    <t>2: Limited improvement</t>
  </si>
  <si>
    <t>Water management</t>
  </si>
  <si>
    <t>Trading</t>
  </si>
  <si>
    <t>1: No improvement</t>
  </si>
  <si>
    <t>1 -generated information is irrelevant, and neither the stakeholders reached nor the timeframe managed were achieved</t>
  </si>
  <si>
    <t>1: No info transferred on time</t>
  </si>
  <si>
    <t>5: Fully aware</t>
  </si>
  <si>
    <t>5: Highly responsive (All defined elements )</t>
  </si>
  <si>
    <t>5: Fully improved</t>
  </si>
  <si>
    <t>Roads</t>
  </si>
  <si>
    <t>5: Very effective</t>
  </si>
  <si>
    <t>Asia-Pacific</t>
  </si>
  <si>
    <t>NIE</t>
  </si>
  <si>
    <t>2 -the existence of some challenge in any of the three aspects of the indicator (generation of dissemination, stakeholders reached or timeframe managed)</t>
  </si>
  <si>
    <t>2: Somewhat info transferred</t>
  </si>
  <si>
    <t>4: Mostly aware</t>
  </si>
  <si>
    <t>Gov Buildings</t>
  </si>
  <si>
    <t>Latin America and Caribbean</t>
  </si>
  <si>
    <t>RIE</t>
  </si>
  <si>
    <t>3 -relevant information is generated and disseminated to all identified stakeholders on timely basis</t>
  </si>
  <si>
    <t>3: Info transferred on time</t>
  </si>
  <si>
    <t>3: Moderately responsive (Some defined elements)</t>
  </si>
  <si>
    <t>3: Moderately improved</t>
  </si>
  <si>
    <t>Causeways</t>
  </si>
  <si>
    <t>1: No capacity</t>
  </si>
  <si>
    <t>2: Partially not aware</t>
  </si>
  <si>
    <t>2: Somewhat improved</t>
  </si>
  <si>
    <t>Airports</t>
  </si>
  <si>
    <t>Eastern Europe</t>
  </si>
  <si>
    <t>1: Aware of neither</t>
  </si>
  <si>
    <t>1: Non responsive (Lacks all elements )</t>
  </si>
  <si>
    <t>Schools</t>
  </si>
  <si>
    <t>1: Ineffective</t>
  </si>
  <si>
    <t>ha protected</t>
  </si>
  <si>
    <t>Training Centres</t>
  </si>
  <si>
    <t>Monitoring/Forecasting capacity</t>
  </si>
  <si>
    <t>Hospitals</t>
  </si>
  <si>
    <t>Afghanistan, Islamic Rep. of</t>
  </si>
  <si>
    <t>km protected</t>
  </si>
  <si>
    <t>Policy/regulatory reform</t>
  </si>
  <si>
    <t>Drinking water systems</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</si>
  <si>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</si>
  <si>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</si>
  <si>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</si>
  <si>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</si>
  <si>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</si>
  <si>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</si>
  <si>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</si>
  <si>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Strengthening infrastructure</t>
  </si>
  <si>
    <r>
      <t xml:space="preserve">1: Health and Social Infrastructure </t>
    </r>
    <r>
      <rPr>
        <i/>
        <sz val="11"/>
        <color indexed="8"/>
        <rFont val="Calibri"/>
        <family val="2"/>
      </rPr>
      <t>(developed/improved)</t>
    </r>
  </si>
  <si>
    <t>Armenia</t>
  </si>
  <si>
    <t>Forests</t>
  </si>
  <si>
    <t>4: Response capability</t>
  </si>
  <si>
    <t>Supporting livelihoods</t>
  </si>
  <si>
    <r>
      <t xml:space="preserve">2: Physical asset </t>
    </r>
    <r>
      <rPr>
        <i/>
        <sz val="11"/>
        <color indexed="8"/>
        <rFont val="Calibri"/>
        <family val="2"/>
      </rPr>
      <t>(produced/improved/strenghtened)</t>
    </r>
  </si>
  <si>
    <t>Antigua and Barbuda</t>
  </si>
  <si>
    <t>Mangrove reforestation</t>
  </si>
  <si>
    <t>Azerbaijan</t>
  </si>
  <si>
    <t>From 0 to 0.5%</t>
  </si>
  <si>
    <t>Energy policy</t>
  </si>
  <si>
    <t>Coastal drainage and infrastructure</t>
  </si>
  <si>
    <t>Burundi</t>
  </si>
  <si>
    <t>Rangelands</t>
  </si>
  <si>
    <t>From 0.5 to 1%</t>
  </si>
  <si>
    <t>Irrigation system</t>
  </si>
  <si>
    <t>Benin</t>
  </si>
  <si>
    <t>Cultivated land/Agricultural land</t>
  </si>
  <si>
    <t>From 1% to 5%</t>
  </si>
  <si>
    <t>Foreign policy</t>
  </si>
  <si>
    <t>Community-based adaptation</t>
  </si>
  <si>
    <t>Burkina Faso</t>
  </si>
  <si>
    <t>Catchment area/Watershed/Aquifer</t>
  </si>
  <si>
    <t>From 5% to 10%</t>
  </si>
  <si>
    <t>Health policy</t>
  </si>
  <si>
    <t>Erosion control</t>
  </si>
  <si>
    <t>Bangladesh</t>
  </si>
  <si>
    <t>Protected areas/National parks</t>
  </si>
  <si>
    <t>From 10% to 20%</t>
  </si>
  <si>
    <t>Housing policy</t>
  </si>
  <si>
    <t>Soil water conservation</t>
  </si>
  <si>
    <t>Bulgaria</t>
  </si>
  <si>
    <t>From 20% to 30%</t>
  </si>
  <si>
    <t>Human resource policies</t>
  </si>
  <si>
    <t>Microfinance</t>
  </si>
  <si>
    <t>Bahrain</t>
  </si>
  <si>
    <t>From 30% to 40%</t>
  </si>
  <si>
    <t>Information policy</t>
  </si>
  <si>
    <t>Special Program for women</t>
  </si>
  <si>
    <t>Bahamas, The</t>
  </si>
  <si>
    <t>From 40% to 50%</t>
  </si>
  <si>
    <t>Macroeconomic policy</t>
  </si>
  <si>
    <t>Livelihoods</t>
  </si>
  <si>
    <t>Bosnia and Herzegovina</t>
  </si>
  <si>
    <t>Above 50%</t>
  </si>
  <si>
    <t>Monetary policy</t>
  </si>
  <si>
    <t>Water storage</t>
  </si>
  <si>
    <t>Belarus</t>
  </si>
  <si>
    <t>Population policy</t>
  </si>
  <si>
    <t>ICT and information dissemination</t>
  </si>
  <si>
    <t>Belize</t>
  </si>
  <si>
    <t>Private policy</t>
  </si>
  <si>
    <t>Bolivia</t>
  </si>
  <si>
    <t>Public policy</t>
  </si>
  <si>
    <t>Brazil</t>
  </si>
  <si>
    <t>Science policy</t>
  </si>
  <si>
    <t>Barbados</t>
  </si>
  <si>
    <t>Social policy</t>
  </si>
  <si>
    <t>Bhutan</t>
  </si>
  <si>
    <t>3- relevant information is generated and disseminated to all identified stakeholders on timely basis</t>
  </si>
  <si>
    <t>Transportation policy</t>
  </si>
  <si>
    <t>Botswana</t>
  </si>
  <si>
    <t>describe</t>
  </si>
  <si>
    <t>Urban policy</t>
  </si>
  <si>
    <t>Central African Republic</t>
  </si>
  <si>
    <t>2- the existence of some challenge in any of the three aspects of the indicator</t>
  </si>
  <si>
    <t>Water policy</t>
  </si>
  <si>
    <t>Chile</t>
  </si>
  <si>
    <t>Other policy</t>
  </si>
  <si>
    <t>China, People's Republic of</t>
  </si>
  <si>
    <t>1- generated information is irrelevant and neither the stakeholders reached nor the timeframe managed were achieved</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</si>
  <si>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</si>
  <si>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</si>
  <si>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</si>
  <si>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</si>
  <si>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</si>
  <si>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</si>
  <si>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</si>
  <si>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</si>
  <si>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</si>
  <si>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</si>
  <si>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</si>
  <si>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</si>
  <si>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</si>
  <si>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</si>
  <si>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</si>
  <si>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</si>
  <si>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</si>
  <si>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</si>
  <si>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</si>
  <si>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</si>
  <si>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</si>
  <si>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</si>
  <si>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</si>
  <si>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</si>
  <si>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</si>
  <si>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</si>
  <si>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</si>
  <si>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</si>
  <si>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Venezuela</t>
  </si>
  <si>
    <t>Vietnam</t>
  </si>
  <si>
    <t>Yemen, Republic of</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</si>
  <si>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</si>
  <si>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</si>
  <si>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</si>
  <si>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</si>
  <si>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Replant native and resilient trees including bushes and grasses in sufficient density, along the shore with a particular focus on the rehabilitated infrastructures will start in June 2017. Indigenous species  have been identified and will be restored after seawalls cosnctruction.</t>
  </si>
  <si>
    <t xml:space="preserve">Restoration of 2,000m2 area of coral reefs  has been rehabilitated in the first phase. Survivorship is under monitoring. </t>
  </si>
  <si>
    <t xml:space="preserve">Replant native and resilient trees including bushes and grasses in sufficient density, along the shore with a particular focus on the rehabilitated infrastructures will start in June 2017. Species have been identified. </t>
  </si>
  <si>
    <r>
      <t xml:space="preserve">Members of CCOT established and the TORs were developed. The first meeting of CCOT was conducted in October 2016. </t>
    </r>
    <r>
      <rPr>
        <sz val="9"/>
        <rFont val="Times New Roman"/>
        <family val="1"/>
      </rPr>
      <t xml:space="preserve"> </t>
    </r>
  </si>
  <si>
    <t>At least 1 report.</t>
  </si>
  <si>
    <t xml:space="preserve"> 1 draft report on district level infrastucture maintainance programme available. </t>
  </si>
  <si>
    <t xml:space="preserve"> Baseline study was completed in  September 2014.  The findings from the baseline report were used to revise the  log-frame. The Results Framework and management response were endorsed by the Project Steering Committee on 16th February 2015 and shared with the AF Sec. Development of the database of relevant information of the project is being undetaken by through various consultancies and the project team.                </t>
  </si>
  <si>
    <r>
      <t xml:space="preserve">TRES Consult (T) Limited was  procured to undertake EIA study. EIA Report was approved on 13th September 2016 to allow contsruction works works to commence. Feasibility study was undertaken by  ARU Company. Final feasibility study Report is available. </t>
    </r>
    <r>
      <rPr>
        <sz val="9"/>
        <rFont val="Times New Roman"/>
        <family val="1"/>
      </rPr>
      <t xml:space="preserve"> Partnership on procurement process has been established  with the VPO procurement unit and its budget line set in the budget revision.</t>
    </r>
  </si>
  <si>
    <t xml:space="preserve"> The first meeting of CCOT was undertaken in October 2016. TOR's of the coastal rehabilitation specialist developed. Procurement of the coastal rehabilitation specialist to advise on the establishment of CCOT and undertake technical assessment of the viability and resilience of the proposed project actions was done in July 2015. </t>
  </si>
  <si>
    <t xml:space="preserve">A first policy briefing workshop was held from 27 June to 1 July 2016. Training district administration on budgetary allocations for rehabilitated infrastructures was undertaken from 18-22 December 2014. </t>
  </si>
  <si>
    <t xml:space="preserve">Audit report for 2015 is being finalised by the office of the Government Audit and Control General. Mid term review (MTR) was done  by  Baastel company based in UK.  MTR report is available and management response on the recommendation were prepared. The fourth meeting of the  Project Steering Committee (PSC) was held on 11 March 2016.  The Project Technical Committee was established in December 2013. </t>
  </si>
  <si>
    <t>The involvement of the community has been significant through training, decision-making and implementing activities in the field including community members and groups, government stakeholders and other local stakeholder groups (non-government). Adoption of passive designsthat incorporates simple technology, easy to maintain and climate change resilient.</t>
  </si>
  <si>
    <t>Sufficient and robust baseline data is important for the design and scope of the project and assesment of cost-benefits of the project. Such information is crucial for potential replicability of the project activities. It is critical that project design recognizes the importance of closely involving local stakeholders during design and implementation of the project. Underestanding of climatic variations are important factors in implementing some project activities that are geared to enhance resilience to climate change.</t>
  </si>
  <si>
    <t>Complimentarity of construction of seawalls and drainage systems is expected to increase resilience of seawalls against floods.</t>
  </si>
  <si>
    <t xml:space="preserve">Through EBICAM training there is a high possibility of scaling up of the activities by officials which participated in the training. The interventions arising from the training will really reduce the vulnerability  people to climate change in the respective areas. This can result into multiply effect and induce direct adaptation benefits and ensure the provision of significant environmental, social and economic co-benefits. There is increased awareness beyond the target stakeholders and some stakeholders who are members of EBICAM have already started initiative to enable construction of seawall protection structures in other areas such such as Mtwara.Passive designs have been adopted incorporating simple technology, easy to maintain and climate change resilient. </t>
  </si>
  <si>
    <t>Lack of involvement of local staff in the project was a  cornerstone in the beginning. Signing an MOU with local stakeholders incerases access to data and information and boosts cooperation among actors</t>
  </si>
  <si>
    <t>Yes, participants of the training workshop that were trained on energy efficience, district financing and budgetting as well as ecosystem management are able to use their knowldege. Sikills obtainaed from those training are being used in planning and identification of beneficiaries for the efficient cook stoves, monitoring of construction works ensures quality of works.</t>
  </si>
  <si>
    <t xml:space="preserve"> A formal partnership of the project team with the VPO procurement unit continued to create streamlined and dedicated processes for the project. Furthermore, 2013, 2014, 2015 and 2016 project activities were included in the annual work plans of the VPO. This arrangement has improved the procurement process by being able to procure many consultancies at a time. To date, 12 consultancies out of 14 (equivalent to  85.7%) have been procured.  Procurement of Coastal climate adaptation consultant and labor costs for shoreline stabilization will be done in the first half of 2017. </t>
  </si>
  <si>
    <t>First phase of restoring degraded coral reefs at Sinda and Mwakatumbe islands marine reserve has been done(the area rehabilitated is 2000m2) and is under monitoring.The second phase of coral planting will involve encrusting/massive coral species. Reef specialist consultant was procured  in January 2015. The NGO for reef rehabilitation activity was procured in September 2015.  Training manuals and materials on conservation of coral reefs as well as sustainable fishing methods prepared.  Awareness to fisheries and local government officers from Ilala, Temeke and Kinondoni municipalities and Dar es Salaam city  in order to further reduce unsustainable fishing methods and reef uses conducted on 18-22 December 2014.</t>
  </si>
  <si>
    <t xml:space="preserve">Procurement Plan for  2016 prepared.                                                              
3000 Energy Efficient cookstoves were  procured in October 2016. UNOPS  was engaged  for overseing procurement of consultancies for construction and rehabilitation  of seawalls and drainage works. Senior Technical Adviser was given a new contract. </t>
  </si>
  <si>
    <t>It is paramount to fully explore and understand the implications of the institutional arrangements not only regarding the technical capacity to implement and execute project activities, including procurement of goods and services. This issues need to be taken into account in the project design. This can help to avert  unforseen delays in the procurement process. Having sufficient and robust baseline data is important for the well designing of the project. It is better to concentrate efforts in a small number of project activities and sites in order to bring more impact of the project. There is need for involvement of multistakeholders (including spacial planning) in project design and implementation so as to be able to take on board future plans of the project site. It is critical that project design recognizes the importance of closely involving local stakeholders in the design and  implementation of the project.</t>
  </si>
  <si>
    <t xml:space="preserve"> 2000 m2  under rehabilitation. 1300m2 (65%) survivorship of coral reefs was confirmed as a target.</t>
  </si>
  <si>
    <r>
      <t>40 ha of mangrove rehabilitated in one or more of the fo</t>
    </r>
    <r>
      <rPr>
        <sz val="9"/>
        <rFont val="Times New Roman"/>
        <family val="1"/>
      </rPr>
      <t>llowing areas: Salender Bridge, Kunduchi, Mbweni and Ununio. 65% survivorship of mangrove species was confirmed as a target.</t>
    </r>
  </si>
  <si>
    <r>
      <t>At least 56,430 m2 of coastal vegetation rehabilitated</t>
    </r>
    <r>
      <rPr>
        <sz val="9"/>
        <rFont val="Times New Roman"/>
        <family val="1"/>
      </rPr>
      <t xml:space="preserve"> using three or more fast-growing plant species. 65% survivorship of
shoreline vegetation species was confirmed as a target.</t>
    </r>
  </si>
  <si>
    <r>
      <t>Final detailed designs and procurement process  approved by VPO on 8</t>
    </r>
    <r>
      <rPr>
        <sz val="9"/>
        <rFont val="Times New Roman"/>
        <family val="1"/>
      </rPr>
      <t xml:space="preserve"> January 2016. Geotechnical and topogreaphgical surveys completed. Dezo Civil Contrators Company Limited contracted  by UNOPS to rehabilitate, upgrade and construct  two sites of Bungoni and Mtoni drainages on 13th September 2016. The two sites (i.e., Bunguni, Ilala and Mtoni, Temeke) were approved by Adaptation Fund Board in May 2016.  Site clearance at Miburini-Mtoni Bustani Drain and Bungoni Street Drain  is complete. The contractor commenced physical works at Miburini-Mtoni Bustani Drain and Bungoni Street Drain.  At Ilala Bungoni Street Drain site, the site clearance is at 100% complete while the backfilling is at 25% and the concrete works at 15% complete.Construction of drainage at Bungoni, Ilala has staretd and 200m have been already been rehabilated. At Temeke Mtoni Street Drain site, the site clearance is at 80% complete. Rehabilitataion at Mtoni, Temeke  drainage awaits conclusion with respect to the difference in slopes at Kilwa Road culvert and Temeke - Mbagala road culverts  </t>
    </r>
  </si>
  <si>
    <r>
      <t>Final detailed designs and procurement process  approved by VPO on 8 January 2016. Geotechnical and topogreaphgical surveys completed. The target has been comfirmed to be 1400m from 1335m. Dezo Civil Contrators Company Limited was contracted on 13th</t>
    </r>
    <r>
      <rPr>
        <sz val="9"/>
        <color indexed="10"/>
        <rFont val="Times New Roman"/>
        <family val="1"/>
      </rPr>
      <t xml:space="preserve"> </t>
    </r>
    <r>
      <rPr>
        <sz val="9"/>
        <rFont val="Times New Roman"/>
        <family val="1"/>
      </rPr>
      <t>September 2016 by</t>
    </r>
    <r>
      <rPr>
        <sz val="9"/>
        <color indexed="8"/>
        <rFont val="Times New Roman"/>
        <family val="1"/>
      </rPr>
      <t xml:space="preserve"> UNOPS to rehabilitate, upgrade and construct  1400 linear meters of seawalls at Ocean/Obama road (950m) and Kigamboni (Mwalimu Nyerere Memorial Aca</t>
    </r>
    <r>
      <rPr>
        <sz val="9"/>
        <rFont val="Times New Roman"/>
        <family val="1"/>
      </rPr>
      <t>demy (450m).Mobilization and site establishment is at 100 complete.At Ocean Road Seawall site, the coffering is at 12% complete while the demolition of the existing wall is at 3% complete.Construction works of the seawalls is ongoing  and expected completion is June 2017. Mhandisi consultancy Ltd was recruited as local supervising engineering firm.</t>
    </r>
  </si>
  <si>
    <r>
      <rPr>
        <sz val="9"/>
        <rFont val="Times New Roman"/>
        <family val="1"/>
      </rPr>
      <t>Site clearance on Miburini-Mtoni Bustani Drain  is 80% complete and at Bungoni Ilala, the site clearance is at 100% complete while the backfilling is at 25% and the concrete works at 15% complete. Street Drain  have been completed.400m of drainage Bungoni and 400m at Mtoni channels ha</t>
    </r>
    <r>
      <rPr>
        <sz val="9"/>
        <color indexed="8"/>
        <rFont val="Times New Roman"/>
        <family val="1"/>
      </rPr>
      <t>ve been cleaned. 200m in Ilala  Bungoni have been rehabilitated.</t>
    </r>
  </si>
  <si>
    <r>
      <rPr>
        <sz val="9"/>
        <rFont val="Times New Roman"/>
        <family val="1"/>
      </rPr>
      <t xml:space="preserve"> Mobilization and site establishment is at 100 complete. 86m along Ocean Road and 83m Kigambo</t>
    </r>
    <r>
      <rPr>
        <sz val="9"/>
        <color indexed="8"/>
        <rFont val="Times New Roman"/>
        <family val="1"/>
      </rPr>
      <t>ni have been reconstructed/rehabilitated.At Obama/Ocean Road Seawall site, the coffering is at 12% complete while the demolition of the existing wall is at 3% complete. At Kigamboni Seawall site, the coffering is at 25% complete while the demolition of the existing wall is at 57% complete and the formwork to base is at 80% complete.</t>
    </r>
  </si>
  <si>
    <t>The appointed National Project Coordinator, Senior Technical Adviser  and Assistant Administrative and Financial Manager  as a dedicated team for project coordination ensure  the project maintains its objectives. In addition, the Project Steering Committee (PSC) has helped to resolve pending issues allowing a smooth progress of the planned activities. The Chairperson of the PSC who is the Permanent Secretary of the Vice President's Office ensures that no unnecessary delays of this project. PSC has been able to meet in 3rd March 2014, 22nd July 2014; 16 February 2015 and 11 March 2016. Appointed Focal points have remained the same people in all project sites, that are: Ilala, Temeke and Kinondoni Municipalities and Dar es salaam city council.</t>
  </si>
  <si>
    <t>The designs of the protective infrastructure rehabilitation are according to the best available technical standards and best available technology. The baseline study  provided appropriate data and information to be used.  Rehabilitation and infrastructure work has started, and the geotechnical and topographical surveys are completed. Construction of seawall is progressing well.</t>
  </si>
  <si>
    <t xml:space="preserve">Even though procurement remains a risk, formal partnership with the VPO procurement unit  that was established in order to create a streamlined and dedicated process for the project continued to serve as measure to address this risk. Most of the procured consultanties  are progressing well with close monitoring of the Steering Comittee,  project management team, focal points and other stakeholders at both local and national level. Monitoring is likely to intensify as the project activities continue to progress .    </t>
  </si>
  <si>
    <r>
      <t xml:space="preserve">Despite the late commencement of most project activities, the partneship arrangement in procurement process seems to expidite the procurement process and service delivery. Most project seemed to have attained remarkable achievement during the year 2016 as many of the project activities, including  cleaning and rehabilitation of the drainage systems,  mobilization  and construction and rehabilitation of seawalls have been initiated or rather completed. Most project activities are already showing positive progress and are on track. However, Mtoni Bustani street drain levels between Mbagala and Kilwa culverts have presented a design and implementation challenge to the project. This is due to the specialist nature of the works, the varied scope and the geographical spread of the works sites that was unforeseen are likely to affect the completion of the project activities. In addition, rainy season may affect or slow down some site works. However, most of the activities are expected to be completed as planned. </t>
    </r>
    <r>
      <rPr>
        <sz val="9"/>
        <color rgb="FFFF0000"/>
        <rFont val="Times New Roman"/>
        <family val="1"/>
      </rPr>
      <t xml:space="preserve">
</t>
    </r>
  </si>
  <si>
    <t xml:space="preserve"> The International Senior Technical Adviser was given new contract that was signed in August 2016.   In addition, a new National Project Coordinator (NPC) was appointed in October 2016 after the former NPC moved to another office.                                          </t>
  </si>
  <si>
    <t>Limited impact</t>
  </si>
  <si>
    <t>Limited impacts</t>
  </si>
  <si>
    <r>
      <t xml:space="preserve">Inception Workshop Report 2012; Quarterly Expenditure Reports (Q4,2012, Q1, Q2, Q3&amp;Q4, 2013; Q1,Q2,Q3,Q4, 2014, Q1, Q2&amp;Q3, 2015); Project brief report to the Planning Commission of the United Republic of Tanzania   for the Government; TORs of: Joint Project Steering Committee; National Project Coordinator; Senior Technical Adviser; Finance and Administrative Assistant; Tender Evaluation Repors for supply of the project vehicle; evaluation report for experssion of interest for a position of senior technical adviser; evaluation  report for  a position of consultancy services for development of a baseline survey and development of indicators and various consultancies. Finalized TORs of: (Feasibility Study, EIA study for the proposed Construction and Rehabilitation of Seawall at Ocean Road and Kigamboni (Mwalimu Nyerere Memorial Institute) and Rehabilitation of Drainage Systems; Climate Change Knowledge Management Specialist; Coastal Zone Management Specialist; Memorandum of Understanding with UNOPS for constrcution and rehabilitation of seawall of Kigamboni and Ocean Road and drainage systems; Reef specialist, Rural energy consultant, mangrove specialist,Coastal Reabilitation specialist, Mangrove specialist, sub-contract env.engineering firm for mangrove rehabilitation, Climate Change Observatory for Tanzania, Task Force to develop EBICAM Action Planand sub-contract NGO reef rehabilitation ); Evaluation Report of Expression of Interest Tender No. ME 002/2012-13/DE/C/07 for Re-advertized Consultancy services for Development of a baseline survey and development of indicators and targets, Procurement plan 2014, Revised Project Budget, Revised Work Plan, Variance of the revised project budget, Report of the development of the Terms of Reference of various consultancies. Baseline study report,2014. PPR (November 2012-October 2013, November 2013 to October 2014). PPR B (1 November 2013 to 30 April 2014, 1 November 2014 to 30 April 2015), Audit reports 2013 and 2014, Final Draft Ecosystem Based Intergrated Coastal  Area Management   (EBICAM) Action Plan for Dar es Salaam region. Brief report of UNEP task manager and senior technical adviser mission, 2013, Annual physical and financial performance for year 2013 and 2014, draft training materials on on appropriate energy technologies, </t>
    </r>
    <r>
      <rPr>
        <sz val="11"/>
        <rFont val="Calibri"/>
        <family val="2"/>
      </rPr>
      <t xml:space="preserve">Criteria of efficient cookstoves, Evaluation and negotiation reports of various consultancies, Bids amount of the consultancies, Procurement Plan 2015, Procurement management reporting, Inception reports of: Reef specialist, Climate change knowledge management specialist, Coastal zone management specilaist, Rural energy consultant, Coastal rehabilitation specialist, Mangrove specialist, NGO for reef rehabilitation, NGO for mangrove reahbilitation, 3rd Revised budget, Revised Work Plan, Agreement between VPO and UNOPS, Management response to baseline study, Revised Results Framework, Action Plan for years 2012,2013,2014,2015,2016&amp;2017, Steering Committee minutes (1st,2nd and 3rd meetings), Training report, Workshop reports, Contracts of consultancies. Second contract of STA, Senior technical Adviser (STA) Work Plans,  STA Mission Reports (1-4); STA Quarterly Reports (2013-2014-2015); EIA study Report, Feasibility study and Mid term review reports. Revised budget. Assessment report of the viability and resilience of proposed actions under the project. Training Material On Promotion of Solar Cookers for Inclusive Growth and Environmental Conservation; Training Material On Potential of Urban Forestry in Dar Es Salaam City for Inclusive Growth and Environmental Conservation ; Training Material to Producers and Users of Biomass Stoves; Establishment of Climate Change Observatory for Tanzania (CCOT) </t>
    </r>
  </si>
  <si>
    <t>UNEP TM: The project has made significant progress on practically all activities during 2016, not least the completion of contracting (through UNOPS) for sea wall and drainage activities, which are now on track for completion by mid 2017. Mangrove and coral reef activities are also progressing well and on target during 2017. It seems likely that the project can close on time and deliver on all or most of expected targets.</t>
  </si>
  <si>
    <t>Environmental policy/coastal zone</t>
  </si>
  <si>
    <t xml:space="preserve">1 policy workshop held in July 2016. 1 workshop on development of EBICAM Action Plan held in October 2016. To date two documents that could be categorized as 'policy briefs' have been produced:
1. Household Energy Options for Adaptation Measures to Reduce Vulnerability to Impact of Climate Change in Coastal Region and 2. EIA study of the proposed seawall and drainage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</si>
</sst>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_-;\-* #,##0.00_-;_-* &quot;-&quot;??_-;_-@_-"/>
    <numFmt numFmtId="165" formatCode="dd\-mmm\-yyyy"/>
  </numFmts>
  <fonts count="77">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b/>
      <sz val="12"/>
      <name val="Times New Roman"/>
      <family val="1"/>
    </font>
    <font>
      <b/>
      <u/>
      <sz val="11"/>
      <color indexed="8"/>
      <name val="Calibri"/>
      <family val="2"/>
    </font>
    <font>
      <i/>
      <sz val="11"/>
      <color indexed="8"/>
      <name val="Calibri"/>
      <family val="2"/>
    </font>
    <font>
      <i/>
      <sz val="9"/>
      <color indexed="8"/>
      <name val="Calibri"/>
      <family val="2"/>
    </font>
    <font>
      <sz val="9"/>
      <name val="Times New Roman"/>
      <family val="1"/>
    </font>
    <font>
      <b/>
      <sz val="9"/>
      <color indexed="8"/>
      <name val="Times New Roman"/>
      <family val="1"/>
    </font>
    <font>
      <sz val="9"/>
      <color indexed="8"/>
      <name val="Times New Roman"/>
      <family val="1"/>
    </font>
    <font>
      <sz val="8"/>
      <color indexed="8"/>
      <name val="Times New Roman"/>
      <family val="1"/>
    </font>
    <font>
      <sz val="8"/>
      <name val="Calibri"/>
      <family val="2"/>
    </font>
    <font>
      <sz val="11"/>
      <name val="Calibri"/>
      <family val="2"/>
    </font>
    <font>
      <sz val="9"/>
      <color indexed="81"/>
      <name val="Tahoma"/>
      <family val="2"/>
    </font>
    <font>
      <b/>
      <sz val="9"/>
      <color indexed="81"/>
      <name val="Tahoma"/>
      <family val="2"/>
    </font>
    <font>
      <sz val="9"/>
      <color indexed="10"/>
      <name val="Times New Roman"/>
      <family val="1"/>
    </font>
    <font>
      <b/>
      <sz val="12"/>
      <name val="Arial"/>
      <family val="2"/>
    </font>
    <font>
      <b/>
      <vertAlign val="superscript"/>
      <sz val="11"/>
      <name val="Times New Roman"/>
      <family val="1"/>
    </font>
    <font>
      <sz val="11"/>
      <color theme="1"/>
      <name val="Calibri"/>
      <family val="2"/>
      <scheme val="minor"/>
    </font>
    <font>
      <sz val="11"/>
      <color rgb="FF9C0006"/>
      <name val="Calibri"/>
      <family val="2"/>
      <scheme val="minor"/>
    </font>
    <font>
      <sz val="11"/>
      <color rgb="FF006100"/>
      <name val="Calibri"/>
      <family val="2"/>
      <scheme val="minor"/>
    </font>
    <font>
      <u/>
      <sz val="11"/>
      <color theme="10"/>
      <name val="Calibri"/>
      <family val="2"/>
    </font>
    <font>
      <sz val="11"/>
      <color rgb="FF9C6500"/>
      <name val="Calibri"/>
      <family val="2"/>
      <scheme val="minor"/>
    </font>
    <font>
      <sz val="11"/>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sz val="12"/>
      <color theme="1"/>
      <name val="Times New Roman"/>
      <family val="1"/>
    </font>
    <font>
      <sz val="12"/>
      <color rgb="FF000000"/>
      <name val="Times New Roman"/>
      <family val="1"/>
    </font>
    <font>
      <sz val="10"/>
      <color rgb="FF000000"/>
      <name val="Times New Roman"/>
      <family val="1"/>
    </font>
    <font>
      <sz val="9"/>
      <color theme="1"/>
      <name val="TimesNewRoman"/>
    </font>
    <font>
      <sz val="8"/>
      <color theme="1"/>
      <name val="Calibri"/>
      <family val="2"/>
      <scheme val="minor"/>
    </font>
    <font>
      <sz val="11"/>
      <color rgb="FFFF0000"/>
      <name val="Times New Roman"/>
      <family val="1"/>
    </font>
    <font>
      <b/>
      <sz val="11"/>
      <color rgb="FFFF0000"/>
      <name val="Times New Roman"/>
      <family val="1"/>
    </font>
    <font>
      <sz val="11"/>
      <name val="Calibri"/>
      <family val="2"/>
      <scheme val="minor"/>
    </font>
    <font>
      <i/>
      <sz val="11"/>
      <color theme="1"/>
      <name val="Times New Roman"/>
      <family val="1"/>
    </font>
    <font>
      <b/>
      <sz val="11"/>
      <color rgb="FFFFFFFF"/>
      <name val="Times New Roman"/>
      <family val="1"/>
    </font>
    <font>
      <sz val="18"/>
      <color theme="1"/>
      <name val="Calibri"/>
      <family val="2"/>
      <scheme val="minor"/>
    </font>
    <font>
      <b/>
      <sz val="16"/>
      <color theme="1"/>
      <name val="Calibri"/>
      <family val="2"/>
      <scheme val="minor"/>
    </font>
    <font>
      <sz val="9"/>
      <color theme="1"/>
      <name val="Times New Roman"/>
      <family val="1"/>
    </font>
    <font>
      <sz val="9"/>
      <color rgb="FFFF0000"/>
      <name val="Times New Roman"/>
      <family val="1"/>
    </font>
    <font>
      <i/>
      <sz val="9"/>
      <color indexed="8"/>
      <name val="Times New Roman"/>
      <family val="1"/>
    </font>
    <font>
      <sz val="9"/>
      <color indexed="8"/>
      <name val="Times New Roman"/>
      <family val="1"/>
    </font>
    <font>
      <sz val="12"/>
      <name val="Times New Roman"/>
      <family val="1"/>
    </font>
    <font>
      <sz val="12"/>
      <name val="Calibri"/>
      <family val="2"/>
      <scheme val="minor"/>
    </font>
    <font>
      <sz val="10"/>
      <name val="Arial"/>
      <family val="2"/>
    </font>
  </fonts>
  <fills count="14">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2"/>
        <bgColor indexed="64"/>
      </patternFill>
    </fill>
    <fill>
      <patternFill patternType="solid">
        <fgColor rgb="FFFFEB9C"/>
        <bgColor indexed="64"/>
      </patternFill>
    </fill>
    <fill>
      <patternFill patternType="solid">
        <fgColor theme="8" tint="0.79998168889431442"/>
        <bgColor indexed="64"/>
      </patternFill>
    </fill>
    <fill>
      <patternFill patternType="solid">
        <fgColor rgb="FFFFF4C5"/>
        <bgColor indexed="64"/>
      </patternFill>
    </fill>
    <fill>
      <patternFill patternType="solid">
        <fgColor theme="6" tint="0.79998168889431442"/>
        <bgColor indexed="64"/>
      </patternFill>
    </fill>
    <fill>
      <patternFill patternType="solid">
        <fgColor rgb="FFFFFF00"/>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medium">
        <color rgb="FF000000"/>
      </right>
      <top style="medium">
        <color indexed="64"/>
      </top>
      <bottom style="medium">
        <color indexed="64"/>
      </bottom>
      <diagonal/>
    </border>
  </borders>
  <cellStyleXfs count="8">
    <xf numFmtId="0" fontId="0" fillId="0" borderId="0"/>
    <xf numFmtId="0" fontId="39" fillId="2" borderId="0" applyNumberFormat="0" applyBorder="0" applyAlignment="0" applyProtection="0"/>
    <xf numFmtId="43" fontId="38" fillId="0" borderId="0" applyFont="0" applyFill="0" applyBorder="0" applyAlignment="0" applyProtection="0"/>
    <xf numFmtId="0" fontId="40" fillId="3" borderId="0" applyNumberFormat="0" applyBorder="0" applyAlignment="0" applyProtection="0"/>
    <xf numFmtId="0" fontId="41" fillId="0" borderId="0" applyNumberFormat="0" applyFill="0" applyBorder="0" applyAlignment="0" applyProtection="0">
      <alignment vertical="top"/>
      <protection locked="0"/>
    </xf>
    <xf numFmtId="0" fontId="42" fillId="4" borderId="0" applyNumberFormat="0" applyBorder="0" applyAlignment="0" applyProtection="0"/>
    <xf numFmtId="9" fontId="38" fillId="0" borderId="0" applyFont="0" applyFill="0" applyBorder="0" applyAlignment="0" applyProtection="0"/>
    <xf numFmtId="164" fontId="76" fillId="0" borderId="0" applyFont="0" applyFill="0" applyBorder="0" applyAlignment="0" applyProtection="0"/>
  </cellStyleXfs>
  <cellXfs count="704">
    <xf numFmtId="0" fontId="0" fillId="0" borderId="0" xfId="0"/>
    <xf numFmtId="0" fontId="43" fillId="0" borderId="0" xfId="0" applyFont="1" applyFill="1" applyProtection="1"/>
    <xf numFmtId="0" fontId="43"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0" fillId="0" borderId="0" xfId="0" applyFill="1" applyBorder="1"/>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1" fillId="0" borderId="0" xfId="0" applyFont="1" applyFill="1" applyBorder="1" applyProtection="1"/>
    <xf numFmtId="0" fontId="1" fillId="0" borderId="0" xfId="0" applyFont="1" applyFill="1" applyBorder="1" applyAlignment="1" applyProtection="1">
      <alignment vertical="top" wrapText="1"/>
    </xf>
    <xf numFmtId="0" fontId="1" fillId="5" borderId="1" xfId="0" applyFont="1" applyFill="1" applyBorder="1" applyAlignment="1" applyProtection="1">
      <alignment horizontal="left" vertical="top" wrapText="1"/>
      <protection locked="0"/>
    </xf>
    <xf numFmtId="1" fontId="1" fillId="5" borderId="2" xfId="0" applyNumberFormat="1" applyFont="1" applyFill="1" applyBorder="1" applyAlignment="1" applyProtection="1">
      <alignment horizontal="left"/>
      <protection locked="0"/>
    </xf>
    <xf numFmtId="0" fontId="1" fillId="5" borderId="2" xfId="0" applyFont="1" applyFill="1" applyBorder="1" applyProtection="1">
      <protection locked="0"/>
    </xf>
    <xf numFmtId="0" fontId="1" fillId="5" borderId="2" xfId="0" applyFont="1" applyFill="1" applyBorder="1" applyAlignment="1" applyProtection="1">
      <alignment horizontal="center"/>
    </xf>
    <xf numFmtId="0" fontId="1" fillId="5" borderId="1" xfId="0" applyFont="1" applyFill="1" applyBorder="1" applyAlignment="1" applyProtection="1">
      <alignment vertical="top" wrapText="1"/>
      <protection locked="0"/>
    </xf>
    <xf numFmtId="0" fontId="1" fillId="5" borderId="3" xfId="0" applyFont="1" applyFill="1" applyBorder="1" applyProtection="1">
      <protection locked="0"/>
    </xf>
    <xf numFmtId="165" fontId="1" fillId="5" borderId="4" xfId="0" applyNumberFormat="1" applyFont="1" applyFill="1" applyBorder="1" applyAlignment="1" applyProtection="1">
      <alignment horizontal="left"/>
      <protection locked="0"/>
    </xf>
    <xf numFmtId="0" fontId="43" fillId="0" borderId="0" xfId="0" applyFont="1" applyAlignment="1">
      <alignment horizontal="left" vertical="center"/>
    </xf>
    <xf numFmtId="0" fontId="43" fillId="0" borderId="0" xfId="0" applyFont="1"/>
    <xf numFmtId="0" fontId="43" fillId="0" borderId="0" xfId="0" applyFont="1" applyFill="1"/>
    <xf numFmtId="0" fontId="2" fillId="0" borderId="0" xfId="0" applyFont="1" applyFill="1" applyBorder="1" applyAlignment="1" applyProtection="1">
      <alignment vertical="top" wrapText="1"/>
    </xf>
    <xf numFmtId="0" fontId="43"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43" fillId="0" borderId="0" xfId="0" applyFont="1" applyAlignment="1"/>
    <xf numFmtId="0" fontId="1" fillId="5" borderId="3" xfId="0" applyFont="1" applyFill="1" applyBorder="1" applyAlignment="1" applyProtection="1">
      <alignment horizontal="left" vertical="top" wrapText="1"/>
    </xf>
    <xf numFmtId="0" fontId="1" fillId="5" borderId="2" xfId="0" applyFont="1" applyFill="1" applyBorder="1" applyAlignment="1" applyProtection="1">
      <alignment horizontal="left" vertical="top" wrapText="1"/>
    </xf>
    <xf numFmtId="0" fontId="1" fillId="5" borderId="4" xfId="0" applyFont="1" applyFill="1" applyBorder="1" applyAlignment="1" applyProtection="1">
      <alignment horizontal="left" vertical="top" wrapText="1"/>
    </xf>
    <xf numFmtId="0" fontId="15" fillId="5" borderId="5" xfId="0" applyFont="1" applyFill="1" applyBorder="1" applyAlignment="1" applyProtection="1">
      <alignment horizontal="left" vertical="top" wrapText="1"/>
    </xf>
    <xf numFmtId="0" fontId="15" fillId="5" borderId="6" xfId="0" applyFont="1" applyFill="1" applyBorder="1" applyAlignment="1" applyProtection="1">
      <alignment horizontal="left" vertical="top" wrapText="1"/>
    </xf>
    <xf numFmtId="0" fontId="15" fillId="5" borderId="7" xfId="0" applyFont="1" applyFill="1" applyBorder="1" applyAlignment="1" applyProtection="1">
      <alignment horizontal="left" vertical="top" wrapText="1"/>
    </xf>
    <xf numFmtId="0" fontId="15" fillId="5" borderId="1" xfId="0" applyFont="1" applyFill="1" applyBorder="1" applyAlignment="1" applyProtection="1">
      <alignment vertical="top" wrapText="1"/>
    </xf>
    <xf numFmtId="0" fontId="15" fillId="5" borderId="1" xfId="0" applyFont="1" applyFill="1" applyBorder="1" applyAlignment="1" applyProtection="1">
      <alignment horizontal="center" vertical="top" wrapText="1"/>
    </xf>
    <xf numFmtId="0" fontId="14" fillId="5" borderId="4" xfId="0" applyFont="1" applyFill="1" applyBorder="1" applyAlignment="1" applyProtection="1">
      <alignment vertical="top" wrapText="1"/>
    </xf>
    <xf numFmtId="0" fontId="44" fillId="6" borderId="8" xfId="0" applyFont="1" applyFill="1" applyBorder="1" applyAlignment="1">
      <alignment horizontal="center" vertical="center" wrapText="1"/>
    </xf>
    <xf numFmtId="0" fontId="16" fillId="7" borderId="9" xfId="0" applyFont="1" applyFill="1" applyBorder="1" applyAlignment="1" applyProtection="1">
      <alignment horizontal="left" vertical="top" wrapText="1"/>
    </xf>
    <xf numFmtId="0" fontId="45" fillId="7" borderId="10" xfId="0" applyFont="1" applyFill="1" applyBorder="1" applyAlignment="1" applyProtection="1">
      <alignment vertical="top" wrapText="1"/>
    </xf>
    <xf numFmtId="0" fontId="1" fillId="7" borderId="11" xfId="0" applyFont="1" applyFill="1" applyBorder="1" applyProtection="1"/>
    <xf numFmtId="0" fontId="1" fillId="7" borderId="12" xfId="0" applyFont="1" applyFill="1" applyBorder="1" applyAlignment="1" applyProtection="1">
      <alignment horizontal="left" vertical="center"/>
    </xf>
    <xf numFmtId="0" fontId="1" fillId="7" borderId="12" xfId="0" applyFont="1" applyFill="1" applyBorder="1" applyProtection="1"/>
    <xf numFmtId="0" fontId="1" fillId="7" borderId="13" xfId="0" applyFont="1" applyFill="1" applyBorder="1" applyProtection="1"/>
    <xf numFmtId="0" fontId="1" fillId="7" borderId="14" xfId="0" applyFont="1" applyFill="1" applyBorder="1" applyProtection="1"/>
    <xf numFmtId="0" fontId="1" fillId="7" borderId="15" xfId="0" applyFont="1" applyFill="1" applyBorder="1" applyProtection="1"/>
    <xf numFmtId="0" fontId="1" fillId="7" borderId="0" xfId="0" applyFont="1" applyFill="1" applyBorder="1" applyAlignment="1" applyProtection="1">
      <alignment horizontal="left" vertical="center"/>
    </xf>
    <xf numFmtId="0" fontId="1" fillId="7" borderId="0" xfId="0" applyFont="1" applyFill="1" applyBorder="1" applyProtection="1"/>
    <xf numFmtId="0" fontId="2" fillId="7" borderId="0" xfId="0" applyFont="1" applyFill="1" applyBorder="1" applyAlignment="1" applyProtection="1">
      <alignment vertical="top" wrapText="1"/>
    </xf>
    <xf numFmtId="0" fontId="1" fillId="7" borderId="14" xfId="0" applyFont="1" applyFill="1" applyBorder="1" applyAlignment="1" applyProtection="1">
      <alignment horizontal="left" vertical="center"/>
    </xf>
    <xf numFmtId="0" fontId="1" fillId="7" borderId="15" xfId="0" applyFont="1" applyFill="1" applyBorder="1" applyAlignment="1" applyProtection="1">
      <alignment horizontal="left" vertical="center"/>
    </xf>
    <xf numFmtId="0" fontId="1" fillId="7" borderId="0" xfId="0" applyFont="1" applyFill="1" applyBorder="1" applyAlignment="1" applyProtection="1">
      <alignment horizontal="left" vertical="center" wrapText="1"/>
    </xf>
    <xf numFmtId="0" fontId="12" fillId="7" borderId="0" xfId="0" applyFont="1" applyFill="1" applyBorder="1" applyAlignment="1" applyProtection="1">
      <alignment horizontal="left" vertical="center"/>
    </xf>
    <xf numFmtId="0" fontId="10" fillId="7" borderId="0" xfId="0" applyFont="1" applyFill="1" applyBorder="1" applyAlignment="1" applyProtection="1">
      <alignment vertical="top" wrapText="1"/>
    </xf>
    <xf numFmtId="0" fontId="1" fillId="7" borderId="16" xfId="0" applyFont="1" applyFill="1" applyBorder="1" applyProtection="1"/>
    <xf numFmtId="0" fontId="1" fillId="7" borderId="17" xfId="0" applyFont="1" applyFill="1" applyBorder="1" applyAlignment="1" applyProtection="1">
      <alignment horizontal="left" vertical="center" wrapText="1"/>
    </xf>
    <xf numFmtId="0" fontId="1" fillId="7" borderId="17" xfId="0" applyFont="1" applyFill="1" applyBorder="1" applyAlignment="1" applyProtection="1">
      <alignment vertical="top" wrapText="1"/>
    </xf>
    <xf numFmtId="0" fontId="1" fillId="7" borderId="18" xfId="0" applyFont="1" applyFill="1" applyBorder="1" applyProtection="1"/>
    <xf numFmtId="0" fontId="14" fillId="7" borderId="15" xfId="0" applyFont="1" applyFill="1" applyBorder="1" applyAlignment="1" applyProtection="1">
      <alignment vertical="top" wrapText="1"/>
    </xf>
    <xf numFmtId="0" fontId="14" fillId="7" borderId="14" xfId="0" applyFont="1" applyFill="1" applyBorder="1" applyAlignment="1" applyProtection="1">
      <alignment vertical="top" wrapText="1"/>
    </xf>
    <xf numFmtId="0" fontId="14" fillId="7" borderId="0" xfId="0" applyFont="1" applyFill="1" applyBorder="1" applyProtection="1"/>
    <xf numFmtId="0" fontId="14" fillId="7" borderId="0" xfId="0" applyFont="1" applyFill="1" applyBorder="1" applyAlignment="1" applyProtection="1">
      <alignment vertical="top" wrapText="1"/>
    </xf>
    <xf numFmtId="0" fontId="15" fillId="7" borderId="0" xfId="0" applyFont="1" applyFill="1" applyBorder="1" applyAlignment="1" applyProtection="1">
      <alignment vertical="top" wrapText="1"/>
    </xf>
    <xf numFmtId="0" fontId="7" fillId="7" borderId="16" xfId="0" applyFont="1" applyFill="1" applyBorder="1" applyAlignment="1" applyProtection="1">
      <alignment vertical="top" wrapText="1"/>
    </xf>
    <xf numFmtId="0" fontId="7" fillId="7" borderId="17" xfId="0" applyFont="1" applyFill="1" applyBorder="1" applyAlignment="1" applyProtection="1">
      <alignment vertical="top" wrapText="1"/>
    </xf>
    <xf numFmtId="0" fontId="7" fillId="7" borderId="18" xfId="0" applyFont="1" applyFill="1" applyBorder="1" applyAlignment="1" applyProtection="1">
      <alignment vertical="top" wrapText="1"/>
    </xf>
    <xf numFmtId="0" fontId="14" fillId="7" borderId="17" xfId="0" applyFont="1" applyFill="1" applyBorder="1" applyAlignment="1" applyProtection="1">
      <alignment vertical="top" wrapText="1"/>
    </xf>
    <xf numFmtId="0" fontId="43" fillId="7" borderId="11" xfId="0" applyFont="1" applyFill="1" applyBorder="1" applyAlignment="1">
      <alignment horizontal="left" vertical="center"/>
    </xf>
    <xf numFmtId="0" fontId="43" fillId="7" borderId="12" xfId="0" applyFont="1" applyFill="1" applyBorder="1" applyAlignment="1">
      <alignment horizontal="left" vertical="center"/>
    </xf>
    <xf numFmtId="0" fontId="43" fillId="7" borderId="12" xfId="0" applyFont="1" applyFill="1" applyBorder="1"/>
    <xf numFmtId="0" fontId="43" fillId="7" borderId="13" xfId="0" applyFont="1" applyFill="1" applyBorder="1"/>
    <xf numFmtId="0" fontId="43" fillId="7" borderId="14" xfId="0" applyFont="1" applyFill="1" applyBorder="1" applyAlignment="1">
      <alignment horizontal="left" vertical="center"/>
    </xf>
    <xf numFmtId="0" fontId="1" fillId="7" borderId="15" xfId="0" applyFont="1" applyFill="1" applyBorder="1" applyAlignment="1" applyProtection="1">
      <alignment vertical="top" wrapText="1"/>
    </xf>
    <xf numFmtId="0" fontId="1" fillId="7" borderId="14" xfId="0" applyFont="1" applyFill="1" applyBorder="1" applyAlignment="1" applyProtection="1">
      <alignment horizontal="left" vertical="center" wrapText="1"/>
    </xf>
    <xf numFmtId="0" fontId="1" fillId="7" borderId="0" xfId="0" applyFont="1" applyFill="1" applyBorder="1" applyAlignment="1" applyProtection="1">
      <alignment vertical="top" wrapText="1"/>
    </xf>
    <xf numFmtId="0" fontId="1" fillId="7" borderId="16" xfId="0" applyFont="1" applyFill="1" applyBorder="1" applyAlignment="1" applyProtection="1">
      <alignment horizontal="left" vertical="center" wrapText="1"/>
    </xf>
    <xf numFmtId="0" fontId="2" fillId="7" borderId="17" xfId="0" applyFont="1" applyFill="1" applyBorder="1" applyAlignment="1" applyProtection="1">
      <alignment vertical="top" wrapText="1"/>
    </xf>
    <xf numFmtId="0" fontId="1" fillId="7" borderId="18" xfId="0" applyFont="1" applyFill="1" applyBorder="1" applyAlignment="1" applyProtection="1">
      <alignment vertical="top" wrapText="1"/>
    </xf>
    <xf numFmtId="0" fontId="43" fillId="7" borderId="12" xfId="0" applyFont="1" applyFill="1" applyBorder="1" applyProtection="1"/>
    <xf numFmtId="0" fontId="43" fillId="7" borderId="13" xfId="0" applyFont="1" applyFill="1" applyBorder="1" applyProtection="1"/>
    <xf numFmtId="0" fontId="43" fillId="7" borderId="0" xfId="0" applyFont="1" applyFill="1" applyBorder="1" applyProtection="1"/>
    <xf numFmtId="0" fontId="43" fillId="7" borderId="15" xfId="0" applyFont="1" applyFill="1" applyBorder="1" applyProtection="1"/>
    <xf numFmtId="0" fontId="2" fillId="7" borderId="0" xfId="0" applyFont="1" applyFill="1" applyBorder="1" applyAlignment="1" applyProtection="1">
      <alignment horizontal="right" vertical="center"/>
    </xf>
    <xf numFmtId="0" fontId="2" fillId="7" borderId="0" xfId="0" applyFont="1" applyFill="1" applyBorder="1" applyAlignment="1" applyProtection="1">
      <alignment horizontal="right" vertical="top"/>
    </xf>
    <xf numFmtId="0" fontId="2" fillId="7" borderId="0" xfId="0" applyFont="1" applyFill="1" applyBorder="1" applyAlignment="1" applyProtection="1">
      <alignment horizontal="right"/>
    </xf>
    <xf numFmtId="0" fontId="6" fillId="7" borderId="15" xfId="0" applyFont="1" applyFill="1" applyBorder="1" applyProtection="1"/>
    <xf numFmtId="0" fontId="2" fillId="7" borderId="0" xfId="0" applyFont="1" applyFill="1" applyBorder="1" applyProtection="1"/>
    <xf numFmtId="0" fontId="1" fillId="7" borderId="0" xfId="0" applyFont="1" applyFill="1" applyBorder="1" applyAlignment="1" applyProtection="1">
      <alignment horizontal="right"/>
    </xf>
    <xf numFmtId="0" fontId="1" fillId="7" borderId="17" xfId="0" applyFont="1" applyFill="1" applyBorder="1" applyProtection="1"/>
    <xf numFmtId="0" fontId="46" fillId="0" borderId="1" xfId="0" applyFont="1" applyBorder="1" applyAlignment="1">
      <alignment horizontal="center" readingOrder="1"/>
    </xf>
    <xf numFmtId="0" fontId="0" fillId="7" borderId="11" xfId="0" applyFill="1" applyBorder="1"/>
    <xf numFmtId="0" fontId="0" fillId="7" borderId="12" xfId="0" applyFill="1" applyBorder="1"/>
    <xf numFmtId="0" fontId="0" fillId="7" borderId="13" xfId="0" applyFill="1" applyBorder="1"/>
    <xf numFmtId="0" fontId="0" fillId="7" borderId="14" xfId="0" applyFill="1" applyBorder="1"/>
    <xf numFmtId="0" fontId="0" fillId="7" borderId="0" xfId="0" applyFill="1" applyBorder="1"/>
    <xf numFmtId="0" fontId="13" fillId="7" borderId="15" xfId="0" applyFont="1" applyFill="1" applyBorder="1" applyAlignment="1" applyProtection="1"/>
    <xf numFmtId="0" fontId="0" fillId="7" borderId="15" xfId="0" applyFill="1" applyBorder="1"/>
    <xf numFmtId="0" fontId="47" fillId="7" borderId="11" xfId="0" applyFont="1" applyFill="1" applyBorder="1" applyAlignment="1">
      <alignment vertical="center"/>
    </xf>
    <xf numFmtId="0" fontId="47" fillId="7" borderId="14" xfId="0" applyFont="1" applyFill="1" applyBorder="1" applyAlignment="1">
      <alignment vertical="center"/>
    </xf>
    <xf numFmtId="0" fontId="47" fillId="7" borderId="0" xfId="0" applyFont="1" applyFill="1" applyBorder="1" applyAlignment="1">
      <alignment vertical="center"/>
    </xf>
    <xf numFmtId="0" fontId="0" fillId="0" borderId="0" xfId="0" applyAlignment="1"/>
    <xf numFmtId="0" fontId="2" fillId="5" borderId="4"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1" fillId="7" borderId="16" xfId="0" applyFont="1" applyFill="1" applyBorder="1" applyAlignment="1" applyProtection="1">
      <alignment vertical="center"/>
    </xf>
    <xf numFmtId="0" fontId="1" fillId="7" borderId="17" xfId="0" applyFont="1" applyFill="1" applyBorder="1" applyAlignment="1" applyProtection="1">
      <alignment vertical="center"/>
    </xf>
    <xf numFmtId="0" fontId="1" fillId="7" borderId="18" xfId="0" applyFont="1" applyFill="1" applyBorder="1" applyAlignment="1" applyProtection="1">
      <alignment vertical="center"/>
    </xf>
    <xf numFmtId="0" fontId="2" fillId="7" borderId="15" xfId="0" applyFont="1" applyFill="1" applyBorder="1" applyAlignment="1" applyProtection="1">
      <alignment horizontal="left" vertical="center" wrapText="1"/>
    </xf>
    <xf numFmtId="0" fontId="2" fillId="7" borderId="0" xfId="0" applyFont="1" applyFill="1" applyBorder="1" applyAlignment="1" applyProtection="1">
      <alignment horizontal="center" vertical="center" wrapText="1"/>
    </xf>
    <xf numFmtId="0" fontId="0" fillId="7" borderId="12" xfId="0" applyFill="1" applyBorder="1" applyAlignment="1"/>
    <xf numFmtId="0" fontId="0" fillId="7" borderId="0" xfId="0" applyFill="1" applyBorder="1" applyAlignment="1"/>
    <xf numFmtId="0" fontId="0" fillId="7" borderId="17" xfId="0" applyFill="1" applyBorder="1" applyAlignment="1"/>
    <xf numFmtId="0" fontId="0" fillId="5" borderId="1" xfId="0" applyFill="1" applyBorder="1" applyAlignment="1"/>
    <xf numFmtId="0" fontId="0" fillId="7" borderId="0" xfId="0" applyFill="1" applyAlignment="1">
      <alignment horizontal="left" vertical="center"/>
    </xf>
    <xf numFmtId="0" fontId="1" fillId="8" borderId="1" xfId="0" applyFont="1" applyFill="1" applyBorder="1" applyAlignment="1" applyProtection="1">
      <alignment horizontal="left" vertical="center"/>
    </xf>
    <xf numFmtId="0" fontId="43" fillId="7" borderId="11" xfId="0" applyFont="1" applyFill="1" applyBorder="1"/>
    <xf numFmtId="0" fontId="43" fillId="7" borderId="14" xfId="0" applyFont="1" applyFill="1" applyBorder="1"/>
    <xf numFmtId="0" fontId="43" fillId="7" borderId="15" xfId="0" applyFont="1" applyFill="1" applyBorder="1"/>
    <xf numFmtId="0" fontId="48" fillId="0" borderId="19" xfId="0" applyFont="1" applyFill="1" applyBorder="1" applyAlignment="1">
      <alignment vertical="top" wrapText="1"/>
    </xf>
    <xf numFmtId="0" fontId="48" fillId="0" borderId="1" xfId="0" applyFont="1" applyFill="1" applyBorder="1" applyAlignment="1">
      <alignment vertical="top" wrapText="1"/>
    </xf>
    <xf numFmtId="0" fontId="43" fillId="0" borderId="1" xfId="0" applyFont="1" applyFill="1" applyBorder="1" applyAlignment="1">
      <alignment vertical="top" wrapText="1"/>
    </xf>
    <xf numFmtId="0" fontId="50" fillId="0" borderId="1" xfId="0" applyFont="1" applyFill="1" applyBorder="1" applyAlignment="1">
      <alignment horizontal="center" vertical="top" wrapText="1"/>
    </xf>
    <xf numFmtId="1" fontId="1" fillId="5" borderId="21" xfId="0" applyNumberFormat="1" applyFont="1" applyFill="1" applyBorder="1" applyAlignment="1" applyProtection="1">
      <alignment horizontal="left"/>
      <protection locked="0"/>
    </xf>
    <xf numFmtId="0" fontId="43" fillId="0" borderId="0" xfId="0" applyFont="1" applyFill="1" applyAlignment="1" applyProtection="1">
      <alignment horizontal="right"/>
    </xf>
    <xf numFmtId="0" fontId="43" fillId="7" borderId="11" xfId="0" applyFont="1" applyFill="1" applyBorder="1" applyAlignment="1" applyProtection="1">
      <alignment horizontal="right"/>
    </xf>
    <xf numFmtId="0" fontId="43" fillId="7" borderId="12" xfId="0" applyFont="1" applyFill="1" applyBorder="1" applyAlignment="1" applyProtection="1">
      <alignment horizontal="right"/>
    </xf>
    <xf numFmtId="0" fontId="43" fillId="7" borderId="14" xfId="0" applyFont="1" applyFill="1" applyBorder="1" applyAlignment="1" applyProtection="1">
      <alignment horizontal="right"/>
    </xf>
    <xf numFmtId="0" fontId="43" fillId="7" borderId="0" xfId="0" applyFont="1" applyFill="1" applyBorder="1" applyAlignment="1" applyProtection="1">
      <alignment horizontal="right"/>
    </xf>
    <xf numFmtId="0" fontId="1" fillId="7" borderId="14" xfId="0" applyFont="1" applyFill="1" applyBorder="1" applyAlignment="1" applyProtection="1">
      <alignment horizontal="right"/>
    </xf>
    <xf numFmtId="0" fontId="1" fillId="7" borderId="14" xfId="0" applyFont="1" applyFill="1" applyBorder="1" applyAlignment="1" applyProtection="1">
      <alignment horizontal="right" vertical="top" wrapText="1"/>
    </xf>
    <xf numFmtId="0" fontId="51" fillId="7" borderId="0" xfId="0" applyFont="1" applyFill="1" applyBorder="1" applyAlignment="1" applyProtection="1">
      <alignment horizontal="right"/>
    </xf>
    <xf numFmtId="0" fontId="4" fillId="7" borderId="0" xfId="0" applyFont="1" applyFill="1" applyBorder="1" applyAlignment="1" applyProtection="1">
      <alignment horizontal="right"/>
    </xf>
    <xf numFmtId="0" fontId="5" fillId="7" borderId="0" xfId="0" applyFont="1" applyFill="1" applyBorder="1" applyAlignment="1" applyProtection="1">
      <alignment horizontal="right"/>
    </xf>
    <xf numFmtId="0" fontId="1" fillId="7" borderId="16" xfId="0" applyFont="1" applyFill="1" applyBorder="1" applyAlignment="1" applyProtection="1">
      <alignment horizontal="right"/>
    </xf>
    <xf numFmtId="0" fontId="1" fillId="7" borderId="17" xfId="0" applyFont="1" applyFill="1" applyBorder="1" applyAlignment="1" applyProtection="1">
      <alignment horizontal="right"/>
    </xf>
    <xf numFmtId="0" fontId="1" fillId="5" borderId="1" xfId="0" applyFont="1" applyFill="1" applyBorder="1" applyAlignment="1" applyProtection="1">
      <alignment vertical="top" wrapText="1"/>
    </xf>
    <xf numFmtId="0" fontId="2" fillId="5" borderId="20" xfId="0" applyFont="1" applyFill="1" applyBorder="1" applyAlignment="1" applyProtection="1">
      <alignment horizontal="right" vertical="center" wrapText="1"/>
    </xf>
    <xf numFmtId="0" fontId="2" fillId="5" borderId="22" xfId="0" applyFont="1" applyFill="1" applyBorder="1" applyAlignment="1" applyProtection="1">
      <alignment horizontal="center" vertical="center" wrapText="1"/>
    </xf>
    <xf numFmtId="0" fontId="2" fillId="5" borderId="23" xfId="0" applyFont="1" applyFill="1" applyBorder="1" applyAlignment="1" applyProtection="1">
      <alignment horizontal="center" vertical="center" wrapText="1"/>
    </xf>
    <xf numFmtId="0" fontId="4" fillId="7" borderId="0" xfId="0" applyFont="1" applyFill="1" applyBorder="1" applyAlignment="1" applyProtection="1"/>
    <xf numFmtId="0" fontId="15" fillId="5" borderId="24" xfId="0" applyFont="1" applyFill="1" applyBorder="1" applyAlignment="1" applyProtection="1">
      <alignment horizontal="left" vertical="top" wrapText="1"/>
    </xf>
    <xf numFmtId="0" fontId="15" fillId="7" borderId="25" xfId="0" applyFont="1" applyFill="1" applyBorder="1" applyAlignment="1" applyProtection="1">
      <alignment horizontal="center" vertical="center" wrapText="1"/>
    </xf>
    <xf numFmtId="0" fontId="1" fillId="7" borderId="0" xfId="0" applyFont="1" applyFill="1" applyBorder="1" applyAlignment="1" applyProtection="1">
      <alignment horizontal="left" vertical="top" wrapText="1"/>
    </xf>
    <xf numFmtId="0" fontId="0" fillId="7" borderId="0" xfId="0" applyFill="1"/>
    <xf numFmtId="0" fontId="15" fillId="7" borderId="15" xfId="0" applyFont="1" applyFill="1" applyBorder="1" applyAlignment="1">
      <alignment horizontal="center"/>
    </xf>
    <xf numFmtId="0" fontId="43" fillId="7" borderId="16" xfId="0" applyFont="1" applyFill="1" applyBorder="1"/>
    <xf numFmtId="0" fontId="43" fillId="7" borderId="18" xfId="0" applyFont="1" applyFill="1" applyBorder="1"/>
    <xf numFmtId="0" fontId="0" fillId="0" borderId="0" xfId="0" applyProtection="1"/>
    <xf numFmtId="0" fontId="0" fillId="9" borderId="1" xfId="0" applyFill="1" applyBorder="1" applyProtection="1">
      <protection locked="0"/>
    </xf>
    <xf numFmtId="0" fontId="0" fillId="0" borderId="10" xfId="0" applyBorder="1" applyProtection="1"/>
    <xf numFmtId="0" fontId="52" fillId="10" borderId="26" xfId="0" applyFont="1" applyFill="1" applyBorder="1" applyAlignment="1" applyProtection="1">
      <alignment horizontal="left" vertical="center" wrapText="1"/>
    </xf>
    <xf numFmtId="0" fontId="52" fillId="10" borderId="27" xfId="0" applyFont="1" applyFill="1" applyBorder="1" applyAlignment="1" applyProtection="1">
      <alignment horizontal="left" vertical="center" wrapText="1"/>
    </xf>
    <xf numFmtId="0" fontId="52" fillId="10" borderId="7" xfId="0" applyFont="1" applyFill="1" applyBorder="1" applyAlignment="1" applyProtection="1">
      <alignment horizontal="left" vertical="center" wrapText="1"/>
    </xf>
    <xf numFmtId="0" fontId="42" fillId="11" borderId="27" xfId="5" applyFont="1" applyFill="1" applyBorder="1" applyAlignment="1" applyProtection="1">
      <alignment horizontal="center" vertical="center"/>
      <protection locked="0"/>
    </xf>
    <xf numFmtId="0" fontId="54" fillId="11" borderId="27" xfId="5" applyFont="1" applyFill="1" applyBorder="1" applyAlignment="1" applyProtection="1">
      <alignment horizontal="center" vertical="center"/>
      <protection locked="0"/>
    </xf>
    <xf numFmtId="0" fontId="54" fillId="11" borderId="29" xfId="5" applyFont="1" applyFill="1" applyBorder="1" applyAlignment="1" applyProtection="1">
      <alignment horizontal="center" vertical="center"/>
      <protection locked="0"/>
    </xf>
    <xf numFmtId="10" fontId="54" fillId="11" borderId="27" xfId="5" applyNumberFormat="1" applyFont="1" applyFill="1" applyBorder="1" applyAlignment="1" applyProtection="1">
      <alignment horizontal="center" vertical="center"/>
      <protection locked="0"/>
    </xf>
    <xf numFmtId="10" fontId="54" fillId="11" borderId="29" xfId="5"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52" fillId="10" borderId="30" xfId="0" applyFont="1" applyFill="1" applyBorder="1" applyAlignment="1" applyProtection="1">
      <alignment horizontal="center" vertical="center" wrapText="1"/>
    </xf>
    <xf numFmtId="0" fontId="52" fillId="10" borderId="31" xfId="0" applyFont="1" applyFill="1" applyBorder="1" applyAlignment="1" applyProtection="1">
      <alignment horizontal="center" vertical="center" wrapText="1"/>
    </xf>
    <xf numFmtId="0" fontId="53" fillId="0" borderId="27" xfId="0" applyFont="1" applyFill="1" applyBorder="1" applyAlignment="1" applyProtection="1">
      <alignment vertical="center" wrapText="1"/>
    </xf>
    <xf numFmtId="0" fontId="42" fillId="11" borderId="27" xfId="5" applyFill="1" applyBorder="1" applyAlignment="1" applyProtection="1">
      <alignment wrapText="1"/>
      <protection locked="0"/>
    </xf>
    <xf numFmtId="0" fontId="56" fillId="5" borderId="27" xfId="0" applyFont="1" applyFill="1" applyBorder="1" applyAlignment="1" applyProtection="1">
      <alignment vertical="center" wrapText="1"/>
    </xf>
    <xf numFmtId="10" fontId="42" fillId="4" borderId="27" xfId="5" applyNumberFormat="1" applyBorder="1" applyAlignment="1" applyProtection="1">
      <alignment horizontal="center" vertical="center" wrapText="1"/>
      <protection locked="0"/>
    </xf>
    <xf numFmtId="10" fontId="42" fillId="11" borderId="27" xfId="5" applyNumberFormat="1" applyFill="1" applyBorder="1" applyAlignment="1" applyProtection="1">
      <alignment horizontal="center" vertical="center" wrapText="1"/>
      <protection locked="0"/>
    </xf>
    <xf numFmtId="0" fontId="52" fillId="10" borderId="27" xfId="0" applyFont="1" applyFill="1" applyBorder="1" applyAlignment="1" applyProtection="1">
      <alignment horizontal="center" vertical="center" wrapText="1"/>
    </xf>
    <xf numFmtId="0" fontId="52" fillId="10" borderId="29" xfId="0" applyFont="1" applyFill="1" applyBorder="1" applyAlignment="1" applyProtection="1">
      <alignment horizontal="center" vertical="center" wrapText="1"/>
    </xf>
    <xf numFmtId="0" fontId="57" fillId="4" borderId="32" xfId="5" applyFont="1" applyBorder="1" applyAlignment="1" applyProtection="1">
      <alignment vertical="center" wrapText="1"/>
      <protection locked="0"/>
    </xf>
    <xf numFmtId="0" fontId="57" fillId="4" borderId="27" xfId="5" applyFont="1" applyBorder="1" applyAlignment="1" applyProtection="1">
      <alignment horizontal="center" vertical="center"/>
      <protection locked="0"/>
    </xf>
    <xf numFmtId="0" fontId="57" fillId="4" borderId="29" xfId="5" applyFont="1" applyBorder="1" applyAlignment="1" applyProtection="1">
      <alignment horizontal="center" vertical="center"/>
      <protection locked="0"/>
    </xf>
    <xf numFmtId="0" fontId="57" fillId="11" borderId="27" xfId="5" applyFont="1" applyFill="1" applyBorder="1" applyAlignment="1" applyProtection="1">
      <alignment horizontal="center" vertical="center"/>
      <protection locked="0"/>
    </xf>
    <xf numFmtId="0" fontId="57" fillId="11" borderId="32" xfId="5" applyFont="1" applyFill="1" applyBorder="1" applyAlignment="1" applyProtection="1">
      <alignment vertical="center" wrapText="1"/>
      <protection locked="0"/>
    </xf>
    <xf numFmtId="0" fontId="57" fillId="11" borderId="29" xfId="5" applyFont="1" applyFill="1" applyBorder="1" applyAlignment="1" applyProtection="1">
      <alignment horizontal="center" vertical="center"/>
      <protection locked="0"/>
    </xf>
    <xf numFmtId="0" fontId="57" fillId="4" borderId="29" xfId="5" applyFont="1" applyBorder="1" applyAlignment="1" applyProtection="1">
      <alignment vertical="center"/>
      <protection locked="0"/>
    </xf>
    <xf numFmtId="0" fontId="57" fillId="11" borderId="29" xfId="5" applyFont="1" applyFill="1" applyBorder="1" applyAlignment="1" applyProtection="1">
      <alignment vertical="center"/>
      <protection locked="0"/>
    </xf>
    <xf numFmtId="0" fontId="57" fillId="4" borderId="33" xfId="5" applyFont="1" applyBorder="1" applyAlignment="1" applyProtection="1">
      <alignment vertical="center"/>
      <protection locked="0"/>
    </xf>
    <xf numFmtId="0" fontId="57" fillId="11" borderId="33" xfId="5"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52" fillId="10" borderId="30" xfId="0" applyFont="1" applyFill="1" applyBorder="1" applyAlignment="1" applyProtection="1">
      <alignment horizontal="center" vertical="center"/>
    </xf>
    <xf numFmtId="0" fontId="52" fillId="10" borderId="7" xfId="0" applyFont="1" applyFill="1" applyBorder="1" applyAlignment="1" applyProtection="1">
      <alignment horizontal="center" vertical="center"/>
    </xf>
    <xf numFmtId="0" fontId="42" fillId="4" borderId="27" xfId="5" applyBorder="1" applyAlignment="1" applyProtection="1">
      <alignment horizontal="center" vertical="center"/>
      <protection locked="0"/>
    </xf>
    <xf numFmtId="10" fontId="42" fillId="4" borderId="27" xfId="5" applyNumberFormat="1" applyBorder="1" applyAlignment="1" applyProtection="1">
      <alignment horizontal="center" vertical="center"/>
      <protection locked="0"/>
    </xf>
    <xf numFmtId="0" fontId="42" fillId="11" borderId="27" xfId="5" applyFill="1" applyBorder="1" applyAlignment="1" applyProtection="1">
      <alignment horizontal="center" vertical="center"/>
      <protection locked="0"/>
    </xf>
    <xf numFmtId="10" fontId="42" fillId="11" borderId="27" xfId="5" applyNumberFormat="1" applyFill="1" applyBorder="1" applyAlignment="1" applyProtection="1">
      <alignment horizontal="center" vertical="center"/>
      <protection locked="0"/>
    </xf>
    <xf numFmtId="0" fontId="52" fillId="10" borderId="34" xfId="0" applyFont="1" applyFill="1" applyBorder="1" applyAlignment="1" applyProtection="1">
      <alignment horizontal="center" vertical="center" wrapText="1"/>
    </xf>
    <xf numFmtId="0" fontId="42" fillId="4" borderId="27" xfId="5" applyBorder="1" applyProtection="1">
      <protection locked="0"/>
    </xf>
    <xf numFmtId="0" fontId="57" fillId="4" borderId="35" xfId="5" applyFont="1" applyBorder="1" applyAlignment="1" applyProtection="1">
      <alignment vertical="center" wrapText="1"/>
      <protection locked="0"/>
    </xf>
    <xf numFmtId="0" fontId="57" fillId="4" borderId="36" xfId="5" applyFont="1" applyBorder="1" applyAlignment="1" applyProtection="1">
      <alignment horizontal="center" vertical="center"/>
      <protection locked="0"/>
    </xf>
    <xf numFmtId="0" fontId="42" fillId="11" borderId="27" xfId="5" applyFill="1" applyBorder="1" applyProtection="1">
      <protection locked="0"/>
    </xf>
    <xf numFmtId="0" fontId="57" fillId="11" borderId="35" xfId="5" applyFont="1" applyFill="1" applyBorder="1" applyAlignment="1" applyProtection="1">
      <alignment vertical="center" wrapText="1"/>
      <protection locked="0"/>
    </xf>
    <xf numFmtId="0" fontId="57" fillId="11" borderId="36" xfId="5"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52" fillId="10" borderId="37" xfId="0" applyFont="1" applyFill="1" applyBorder="1" applyAlignment="1" applyProtection="1">
      <alignment horizontal="center" vertical="center" wrapText="1"/>
    </xf>
    <xf numFmtId="0" fontId="52" fillId="10" borderId="38" xfId="0" applyFont="1" applyFill="1" applyBorder="1" applyAlignment="1" applyProtection="1">
      <alignment horizontal="center" vertical="center"/>
    </xf>
    <xf numFmtId="0" fontId="42" fillId="4" borderId="27" xfId="5" applyBorder="1" applyAlignment="1" applyProtection="1">
      <alignment vertical="center" wrapText="1"/>
      <protection locked="0"/>
    </xf>
    <xf numFmtId="0" fontId="42" fillId="4" borderId="32" xfId="5" applyBorder="1" applyAlignment="1" applyProtection="1">
      <alignment vertical="center" wrapText="1"/>
      <protection locked="0"/>
    </xf>
    <xf numFmtId="0" fontId="42" fillId="11" borderId="27" xfId="5" applyFill="1" applyBorder="1" applyAlignment="1" applyProtection="1">
      <alignment vertical="center" wrapText="1"/>
      <protection locked="0"/>
    </xf>
    <xf numFmtId="0" fontId="42" fillId="11" borderId="32" xfId="5" applyFill="1" applyBorder="1" applyAlignment="1" applyProtection="1">
      <alignment vertical="center" wrapText="1"/>
      <protection locked="0"/>
    </xf>
    <xf numFmtId="0" fontId="42" fillId="4" borderId="29" xfId="5" applyBorder="1" applyAlignment="1" applyProtection="1">
      <alignment horizontal="center" vertical="center"/>
      <protection locked="0"/>
    </xf>
    <xf numFmtId="0" fontId="42" fillId="11" borderId="29" xfId="5"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52" fillId="10" borderId="31" xfId="0" applyFont="1" applyFill="1" applyBorder="1" applyAlignment="1" applyProtection="1">
      <alignment horizontal="center" vertical="center"/>
    </xf>
    <xf numFmtId="0" fontId="42" fillId="4" borderId="29" xfId="5" applyBorder="1" applyAlignment="1" applyProtection="1">
      <alignment vertical="center" wrapText="1"/>
      <protection locked="0"/>
    </xf>
    <xf numFmtId="0" fontId="42" fillId="11" borderId="29" xfId="5" applyFill="1" applyBorder="1" applyAlignment="1" applyProtection="1">
      <alignment vertical="center" wrapText="1"/>
      <protection locked="0"/>
    </xf>
    <xf numFmtId="0" fontId="52" fillId="10" borderId="6" xfId="0" applyFont="1" applyFill="1" applyBorder="1" applyAlignment="1" applyProtection="1">
      <alignment horizontal="center" vertical="center" wrapText="1"/>
    </xf>
    <xf numFmtId="0" fontId="42" fillId="4" borderId="39" xfId="5" applyBorder="1" applyAlignment="1" applyProtection="1">
      <protection locked="0"/>
    </xf>
    <xf numFmtId="10" fontId="42" fillId="4" borderId="34" xfId="5" applyNumberFormat="1" applyBorder="1" applyAlignment="1" applyProtection="1">
      <alignment horizontal="center" vertical="center"/>
      <protection locked="0"/>
    </xf>
    <xf numFmtId="0" fontId="42" fillId="11" borderId="39" xfId="5" applyFill="1" applyBorder="1" applyAlignment="1" applyProtection="1">
      <protection locked="0"/>
    </xf>
    <xf numFmtId="10" fontId="42" fillId="11" borderId="34" xfId="5" applyNumberFormat="1" applyFill="1" applyBorder="1" applyAlignment="1" applyProtection="1">
      <alignment horizontal="center" vertical="center"/>
      <protection locked="0"/>
    </xf>
    <xf numFmtId="0" fontId="52" fillId="10" borderId="35" xfId="0" applyFont="1" applyFill="1" applyBorder="1" applyAlignment="1" applyProtection="1">
      <alignment horizontal="center" vertical="center"/>
    </xf>
    <xf numFmtId="0" fontId="52" fillId="10" borderId="27" xfId="0" applyFont="1" applyFill="1" applyBorder="1" applyAlignment="1" applyProtection="1">
      <alignment horizontal="center" wrapText="1"/>
    </xf>
    <xf numFmtId="0" fontId="52" fillId="10" borderId="29" xfId="0" applyFont="1" applyFill="1" applyBorder="1" applyAlignment="1" applyProtection="1">
      <alignment horizontal="center" wrapText="1"/>
    </xf>
    <xf numFmtId="0" fontId="52" fillId="10" borderId="26" xfId="0" applyFont="1" applyFill="1" applyBorder="1" applyAlignment="1" applyProtection="1">
      <alignment horizontal="center" wrapText="1"/>
    </xf>
    <xf numFmtId="0" fontId="57" fillId="4" borderId="27" xfId="5" applyFont="1" applyBorder="1" applyAlignment="1" applyProtection="1">
      <alignment horizontal="center" vertical="center" wrapText="1"/>
      <protection locked="0"/>
    </xf>
    <xf numFmtId="0" fontId="57" fillId="11" borderId="27" xfId="5" applyFont="1" applyFill="1" applyBorder="1" applyAlignment="1" applyProtection="1">
      <alignment horizontal="center" vertical="center" wrapText="1"/>
      <protection locked="0"/>
    </xf>
    <xf numFmtId="0" fontId="42" fillId="4" borderId="35" xfId="5" applyBorder="1" applyAlignment="1" applyProtection="1">
      <alignment vertical="center"/>
      <protection locked="0"/>
    </xf>
    <xf numFmtId="0" fontId="42" fillId="4" borderId="0" xfId="5" applyProtection="1"/>
    <xf numFmtId="0" fontId="40" fillId="3" borderId="0" xfId="3" applyProtection="1"/>
    <xf numFmtId="0" fontId="39" fillId="2" borderId="0" xfId="1" applyProtection="1"/>
    <xf numFmtId="0" fontId="0" fillId="0" borderId="0" xfId="0" applyAlignment="1" applyProtection="1">
      <alignment wrapText="1"/>
    </xf>
    <xf numFmtId="0" fontId="58" fillId="7" borderId="12" xfId="0" applyFont="1" applyFill="1" applyBorder="1" applyAlignment="1">
      <alignment vertical="top" wrapText="1"/>
    </xf>
    <xf numFmtId="0" fontId="58" fillId="7" borderId="13" xfId="0" applyFont="1" applyFill="1" applyBorder="1" applyAlignment="1">
      <alignment vertical="top" wrapText="1"/>
    </xf>
    <xf numFmtId="0" fontId="41" fillId="7" borderId="17" xfId="4" applyFill="1" applyBorder="1" applyAlignment="1" applyProtection="1">
      <alignment vertical="top" wrapText="1"/>
    </xf>
    <xf numFmtId="0" fontId="41" fillId="7" borderId="18" xfId="4" applyFill="1" applyBorder="1" applyAlignment="1" applyProtection="1">
      <alignment vertical="top" wrapText="1"/>
    </xf>
    <xf numFmtId="0" fontId="0" fillId="12" borderId="1" xfId="0" applyFill="1" applyBorder="1" applyProtection="1"/>
    <xf numFmtId="0" fontId="42" fillId="11" borderId="26" xfId="5" applyFill="1" applyBorder="1" applyAlignment="1" applyProtection="1">
      <alignment vertical="center"/>
      <protection locked="0"/>
    </xf>
    <xf numFmtId="0" fontId="0" fillId="0" borderId="0" xfId="0" applyAlignment="1">
      <alignment vertical="center" wrapText="1"/>
    </xf>
    <xf numFmtId="49" fontId="14" fillId="7" borderId="15" xfId="0" applyNumberFormat="1" applyFont="1" applyFill="1" applyBorder="1" applyAlignment="1">
      <alignment horizontal="left" vertical="top" wrapText="1"/>
    </xf>
    <xf numFmtId="0" fontId="59" fillId="0" borderId="1" xfId="0" applyFont="1" applyBorder="1" applyAlignment="1">
      <alignment horizontal="left" wrapText="1" readingOrder="1"/>
    </xf>
    <xf numFmtId="0" fontId="41" fillId="5" borderId="2" xfId="4" applyFill="1" applyBorder="1" applyAlignment="1" applyProtection="1">
      <protection locked="0"/>
    </xf>
    <xf numFmtId="0" fontId="1" fillId="0" borderId="27" xfId="0" applyFont="1" applyFill="1" applyBorder="1" applyAlignment="1" applyProtection="1">
      <alignment horizontal="left" vertical="top" wrapText="1"/>
    </xf>
    <xf numFmtId="43" fontId="1" fillId="0" borderId="27" xfId="2" applyFont="1" applyFill="1" applyBorder="1" applyAlignment="1" applyProtection="1">
      <alignment horizontal="left" vertical="center" wrapText="1"/>
    </xf>
    <xf numFmtId="0" fontId="14" fillId="0" borderId="27" xfId="0" applyFont="1" applyFill="1" applyBorder="1" applyAlignment="1" applyProtection="1">
      <alignment horizontal="left" vertical="top" wrapText="1"/>
    </xf>
    <xf numFmtId="43" fontId="14" fillId="0" borderId="27" xfId="2" applyFont="1" applyFill="1" applyBorder="1" applyAlignment="1" applyProtection="1">
      <alignment horizontal="left" vertical="top" wrapText="1"/>
    </xf>
    <xf numFmtId="15" fontId="14" fillId="0" borderId="27" xfId="0" applyNumberFormat="1" applyFont="1" applyFill="1" applyBorder="1" applyAlignment="1" applyProtection="1">
      <alignment horizontal="left" vertical="top" wrapText="1"/>
    </xf>
    <xf numFmtId="43" fontId="14" fillId="0" borderId="27" xfId="2" applyFont="1" applyFill="1" applyBorder="1" applyAlignment="1" applyProtection="1">
      <alignment vertical="top" wrapText="1"/>
    </xf>
    <xf numFmtId="0" fontId="15" fillId="7" borderId="0" xfId="0" applyFont="1" applyFill="1" applyBorder="1" applyAlignment="1" applyProtection="1">
      <alignment horizontal="center" vertical="center" wrapText="1"/>
    </xf>
    <xf numFmtId="0" fontId="14" fillId="5" borderId="27" xfId="0" applyFont="1" applyFill="1" applyBorder="1" applyAlignment="1" applyProtection="1">
      <alignment horizontal="center" vertical="top" wrapText="1"/>
    </xf>
    <xf numFmtId="0" fontId="14" fillId="7" borderId="17" xfId="0" applyFont="1" applyFill="1" applyBorder="1" applyAlignment="1" applyProtection="1">
      <alignment vertical="top"/>
    </xf>
    <xf numFmtId="0" fontId="14" fillId="0" borderId="34" xfId="0" applyFont="1" applyFill="1" applyBorder="1" applyAlignment="1" applyProtection="1">
      <alignment horizontal="left" vertical="top" wrapText="1"/>
    </xf>
    <xf numFmtId="0" fontId="1" fillId="0" borderId="32" xfId="0" applyFont="1" applyFill="1" applyBorder="1" applyAlignment="1" applyProtection="1">
      <alignment vertical="top" wrapText="1"/>
    </xf>
    <xf numFmtId="43" fontId="14" fillId="0" borderId="35" xfId="2" applyFont="1" applyFill="1" applyBorder="1" applyAlignment="1" applyProtection="1">
      <alignment horizontal="left" vertical="top" wrapText="1"/>
    </xf>
    <xf numFmtId="0" fontId="14" fillId="0" borderId="27" xfId="0" applyFont="1" applyFill="1" applyBorder="1" applyAlignment="1" applyProtection="1">
      <alignment vertical="top" wrapText="1"/>
    </xf>
    <xf numFmtId="0" fontId="1" fillId="0" borderId="40" xfId="0" applyFont="1" applyFill="1" applyBorder="1" applyAlignment="1" applyProtection="1">
      <alignment vertical="top" wrapText="1"/>
    </xf>
    <xf numFmtId="0" fontId="43" fillId="0" borderId="0" xfId="0" applyFont="1" applyFill="1" applyAlignment="1">
      <alignment vertical="top" wrapText="1"/>
    </xf>
    <xf numFmtId="0" fontId="59" fillId="0" borderId="27" xfId="0" applyFont="1" applyFill="1" applyBorder="1" applyAlignment="1">
      <alignment vertical="top" wrapText="1"/>
    </xf>
    <xf numFmtId="43" fontId="14" fillId="0" borderId="26" xfId="0" applyNumberFormat="1" applyFont="1" applyFill="1" applyBorder="1" applyAlignment="1">
      <alignment vertical="top" wrapText="1"/>
    </xf>
    <xf numFmtId="0" fontId="14" fillId="0" borderId="27" xfId="0" applyFont="1" applyFill="1" applyBorder="1" applyAlignment="1">
      <alignment vertical="top" wrapText="1"/>
    </xf>
    <xf numFmtId="43" fontId="14" fillId="0" borderId="26" xfId="0" applyNumberFormat="1" applyFont="1" applyFill="1" applyBorder="1" applyAlignment="1">
      <alignment horizontal="left" vertical="top" wrapText="1"/>
    </xf>
    <xf numFmtId="0" fontId="1" fillId="0" borderId="27" xfId="0" applyFont="1" applyFill="1" applyBorder="1" applyAlignment="1" applyProtection="1">
      <alignment vertical="top" wrapText="1"/>
    </xf>
    <xf numFmtId="0" fontId="60" fillId="0" borderId="34" xfId="0" applyFont="1" applyFill="1" applyBorder="1" applyAlignment="1" applyProtection="1">
      <alignment vertical="top" wrapText="1"/>
    </xf>
    <xf numFmtId="43" fontId="14" fillId="0" borderId="34" xfId="2" applyFont="1" applyFill="1" applyBorder="1" applyAlignment="1" applyProtection="1">
      <alignment horizontal="left" vertical="top" wrapText="1"/>
    </xf>
    <xf numFmtId="0" fontId="19" fillId="0" borderId="27" xfId="0" applyFont="1" applyFill="1" applyBorder="1" applyAlignment="1" applyProtection="1">
      <alignment vertical="top" wrapText="1"/>
    </xf>
    <xf numFmtId="0" fontId="59" fillId="0" borderId="27" xfId="0" applyFont="1" applyFill="1" applyBorder="1" applyAlignment="1" applyProtection="1">
      <alignment vertical="top" wrapText="1"/>
    </xf>
    <xf numFmtId="43" fontId="14" fillId="0" borderId="27" xfId="0" applyNumberFormat="1" applyFont="1" applyFill="1" applyBorder="1" applyAlignment="1">
      <alignment vertical="top" wrapText="1"/>
    </xf>
    <xf numFmtId="0" fontId="43" fillId="0" borderId="27" xfId="0" applyFont="1" applyFill="1" applyBorder="1" applyAlignment="1">
      <alignment horizontal="justify" vertical="top" wrapText="1"/>
    </xf>
    <xf numFmtId="0" fontId="61" fillId="0" borderId="27" xfId="0" applyFont="1" applyBorder="1" applyAlignment="1">
      <alignment vertical="top" wrapText="1"/>
    </xf>
    <xf numFmtId="0" fontId="14" fillId="5" borderId="41" xfId="0" applyFont="1" applyFill="1" applyBorder="1" applyAlignment="1" applyProtection="1">
      <alignment horizontal="center" vertical="top" wrapText="1"/>
    </xf>
    <xf numFmtId="0" fontId="0" fillId="0" borderId="13" xfId="0" applyBorder="1" applyAlignment="1">
      <alignment vertical="top"/>
    </xf>
    <xf numFmtId="0" fontId="0" fillId="5" borderId="1" xfId="0" applyFill="1" applyBorder="1" applyAlignment="1">
      <alignment vertical="top"/>
    </xf>
    <xf numFmtId="0" fontId="29" fillId="5" borderId="2" xfId="0" applyFont="1" applyFill="1" applyBorder="1" applyAlignment="1" applyProtection="1">
      <alignment horizontal="left" vertical="top" wrapText="1"/>
    </xf>
    <xf numFmtId="0" fontId="48" fillId="0" borderId="42" xfId="0" applyFont="1" applyFill="1" applyBorder="1" applyAlignment="1">
      <alignment vertical="top" wrapText="1"/>
    </xf>
    <xf numFmtId="0" fontId="48" fillId="0" borderId="27" xfId="0" applyFont="1" applyFill="1" applyBorder="1" applyAlignment="1">
      <alignment vertical="top" wrapText="1"/>
    </xf>
    <xf numFmtId="0" fontId="62" fillId="0" borderId="0" xfId="0" applyFont="1"/>
    <xf numFmtId="0" fontId="15" fillId="5" borderId="1" xfId="0" applyFont="1" applyFill="1" applyBorder="1" applyAlignment="1" applyProtection="1">
      <alignment horizontal="left"/>
    </xf>
    <xf numFmtId="0" fontId="14" fillId="0" borderId="14" xfId="0" applyFont="1" applyFill="1" applyBorder="1" applyAlignment="1" applyProtection="1">
      <alignment vertical="top" wrapText="1"/>
    </xf>
    <xf numFmtId="0" fontId="15" fillId="0" borderId="15" xfId="0" applyFont="1" applyFill="1" applyBorder="1" applyAlignment="1">
      <alignment horizontal="center"/>
    </xf>
    <xf numFmtId="0" fontId="0" fillId="0" borderId="27" xfId="0" applyBorder="1"/>
    <xf numFmtId="0" fontId="1" fillId="7" borderId="27" xfId="0" applyFont="1" applyFill="1" applyBorder="1" applyAlignment="1" applyProtection="1">
      <alignment horizontal="left" vertical="center"/>
    </xf>
    <xf numFmtId="0" fontId="51" fillId="7" borderId="27" xfId="0" applyFont="1" applyFill="1" applyBorder="1" applyAlignment="1">
      <alignment horizontal="center" vertical="center" wrapText="1"/>
    </xf>
    <xf numFmtId="0" fontId="2" fillId="7" borderId="27" xfId="0" applyFont="1" applyFill="1" applyBorder="1" applyAlignment="1" applyProtection="1">
      <alignment vertical="center" wrapText="1"/>
    </xf>
    <xf numFmtId="0" fontId="2" fillId="7" borderId="27" xfId="0" applyFont="1" applyFill="1" applyBorder="1" applyAlignment="1" applyProtection="1">
      <alignment vertical="center"/>
    </xf>
    <xf numFmtId="0" fontId="1" fillId="7" borderId="27" xfId="0" applyFont="1" applyFill="1" applyBorder="1" applyAlignment="1" applyProtection="1">
      <alignment vertical="center"/>
    </xf>
    <xf numFmtId="0" fontId="48" fillId="0" borderId="14" xfId="0" applyFont="1" applyFill="1" applyBorder="1" applyAlignment="1">
      <alignment vertical="top" wrapText="1"/>
    </xf>
    <xf numFmtId="9" fontId="38" fillId="0" borderId="0" xfId="6" applyFont="1"/>
    <xf numFmtId="0" fontId="15" fillId="0" borderId="11" xfId="0" applyFont="1" applyFill="1" applyBorder="1" applyAlignment="1" applyProtection="1">
      <alignment vertical="top" wrapText="1"/>
    </xf>
    <xf numFmtId="0" fontId="15" fillId="0" borderId="34" xfId="0" applyFont="1" applyFill="1" applyBorder="1" applyAlignment="1" applyProtection="1">
      <alignment horizontal="center" vertical="center" wrapText="1"/>
    </xf>
    <xf numFmtId="0" fontId="1" fillId="0" borderId="15" xfId="0" applyFont="1" applyFill="1" applyBorder="1" applyAlignment="1" applyProtection="1">
      <alignment vertical="top" wrapText="1"/>
    </xf>
    <xf numFmtId="43" fontId="2" fillId="5" borderId="10" xfId="2" applyFont="1" applyFill="1" applyBorder="1" applyAlignment="1" applyProtection="1">
      <alignment vertical="top" wrapText="1"/>
    </xf>
    <xf numFmtId="43" fontId="2" fillId="5" borderId="43" xfId="2" applyFont="1" applyFill="1" applyBorder="1" applyAlignment="1" applyProtection="1">
      <alignment vertical="top" wrapText="1"/>
    </xf>
    <xf numFmtId="43" fontId="63" fillId="0" borderId="0" xfId="0" applyNumberFormat="1" applyFont="1" applyFill="1"/>
    <xf numFmtId="0" fontId="64" fillId="0" borderId="0" xfId="0" applyFont="1" applyFill="1" applyBorder="1" applyAlignment="1" applyProtection="1">
      <alignment vertical="top" wrapText="1"/>
    </xf>
    <xf numFmtId="0" fontId="65" fillId="5" borderId="1" xfId="0" applyFont="1" applyFill="1" applyBorder="1" applyAlignment="1">
      <alignment vertical="top"/>
    </xf>
    <xf numFmtId="0" fontId="0" fillId="13" borderId="0" xfId="0" applyFill="1"/>
    <xf numFmtId="0" fontId="64" fillId="0" borderId="0" xfId="0" applyFont="1" applyFill="1" applyBorder="1" applyAlignment="1" applyProtection="1">
      <alignment horizontal="center" vertical="top" wrapText="1"/>
    </xf>
    <xf numFmtId="43" fontId="1" fillId="0" borderId="0" xfId="2" applyFont="1" applyFill="1" applyBorder="1" applyAlignment="1" applyProtection="1">
      <alignment vertical="top" wrapText="1"/>
    </xf>
    <xf numFmtId="43" fontId="43" fillId="0" borderId="0" xfId="2" applyFont="1" applyFill="1"/>
    <xf numFmtId="43" fontId="63" fillId="0" borderId="0" xfId="2" applyFont="1" applyFill="1"/>
    <xf numFmtId="0" fontId="29" fillId="0" borderId="2" xfId="0" applyFont="1" applyFill="1" applyBorder="1" applyAlignment="1" applyProtection="1">
      <alignment horizontal="left" vertical="top" wrapText="1"/>
    </xf>
    <xf numFmtId="43" fontId="0" fillId="0" borderId="0" xfId="0" applyNumberFormat="1" applyProtection="1"/>
    <xf numFmtId="9" fontId="38" fillId="0" borderId="0" xfId="6" applyFont="1" applyProtection="1"/>
    <xf numFmtId="10" fontId="38" fillId="0" borderId="0" xfId="6" applyNumberFormat="1" applyFont="1" applyAlignment="1" applyProtection="1">
      <alignment horizontal="left" indent="2"/>
    </xf>
    <xf numFmtId="10" fontId="38" fillId="0" borderId="0" xfId="6" applyNumberFormat="1" applyFont="1" applyProtection="1"/>
    <xf numFmtId="43" fontId="42" fillId="4" borderId="27" xfId="5" applyNumberFormat="1" applyBorder="1" applyAlignment="1" applyProtection="1">
      <alignment wrapText="1"/>
      <protection locked="0"/>
    </xf>
    <xf numFmtId="43" fontId="42" fillId="4" borderId="27" xfId="5" applyNumberFormat="1" applyBorder="1" applyAlignment="1" applyProtection="1">
      <alignment horizontal="center" vertical="center"/>
      <protection locked="0"/>
    </xf>
    <xf numFmtId="43" fontId="42" fillId="11" borderId="27" xfId="5" applyNumberFormat="1" applyFill="1" applyBorder="1" applyAlignment="1" applyProtection="1">
      <alignment horizontal="center" vertical="center"/>
      <protection locked="0"/>
    </xf>
    <xf numFmtId="0" fontId="0" fillId="0" borderId="0" xfId="0" applyFill="1" applyProtection="1"/>
    <xf numFmtId="0" fontId="47" fillId="0" borderId="0" xfId="0" applyFont="1" applyFill="1" applyBorder="1" applyAlignment="1">
      <alignment vertical="center"/>
    </xf>
    <xf numFmtId="0" fontId="52" fillId="0" borderId="27" xfId="0" applyFont="1" applyFill="1" applyBorder="1" applyAlignment="1" applyProtection="1">
      <alignment horizontal="left" vertical="center" wrapText="1"/>
    </xf>
    <xf numFmtId="43" fontId="0" fillId="0" borderId="0" xfId="0" applyNumberFormat="1" applyFill="1" applyProtection="1"/>
    <xf numFmtId="0" fontId="52" fillId="0" borderId="30" xfId="0" applyFont="1" applyFill="1" applyBorder="1" applyAlignment="1" applyProtection="1">
      <alignment horizontal="center" vertical="center" wrapText="1"/>
    </xf>
    <xf numFmtId="0" fontId="52" fillId="0" borderId="27" xfId="0" applyFont="1" applyFill="1" applyBorder="1" applyAlignment="1" applyProtection="1">
      <alignment horizontal="center" vertical="center" wrapText="1"/>
    </xf>
    <xf numFmtId="0" fontId="57" fillId="0" borderId="27" xfId="5" applyFont="1" applyFill="1" applyBorder="1" applyAlignment="1" applyProtection="1">
      <alignment horizontal="center" vertical="center"/>
      <protection locked="0"/>
    </xf>
    <xf numFmtId="0" fontId="52" fillId="0" borderId="30" xfId="0" applyFont="1" applyFill="1" applyBorder="1" applyAlignment="1" applyProtection="1">
      <alignment horizontal="center" vertical="center"/>
    </xf>
    <xf numFmtId="0" fontId="42" fillId="0" borderId="27" xfId="5" applyFill="1" applyBorder="1" applyAlignment="1" applyProtection="1">
      <alignment vertical="center" wrapText="1"/>
      <protection locked="0"/>
    </xf>
    <xf numFmtId="0" fontId="52" fillId="0" borderId="26" xfId="0" applyFont="1" applyFill="1" applyBorder="1" applyAlignment="1" applyProtection="1">
      <alignment horizontal="center" vertical="center" wrapText="1"/>
    </xf>
    <xf numFmtId="0" fontId="42" fillId="0" borderId="32" xfId="5" applyFill="1" applyBorder="1" applyAlignment="1" applyProtection="1">
      <alignment vertical="center" wrapText="1"/>
      <protection locked="0"/>
    </xf>
    <xf numFmtId="0" fontId="52" fillId="0" borderId="27" xfId="0" applyFont="1" applyFill="1" applyBorder="1" applyAlignment="1" applyProtection="1">
      <alignment horizontal="center" wrapText="1"/>
    </xf>
    <xf numFmtId="0" fontId="42" fillId="0" borderId="27" xfId="5" applyFill="1" applyBorder="1" applyAlignment="1" applyProtection="1">
      <alignment horizontal="center" vertical="center"/>
      <protection locked="0"/>
    </xf>
    <xf numFmtId="43" fontId="2" fillId="0" borderId="0" xfId="2" applyFont="1" applyFill="1" applyBorder="1" applyAlignment="1" applyProtection="1">
      <alignment vertical="top" wrapText="1"/>
    </xf>
    <xf numFmtId="164" fontId="43" fillId="0" borderId="0" xfId="0" applyNumberFormat="1" applyFont="1" applyFill="1"/>
    <xf numFmtId="43" fontId="42" fillId="11" borderId="27" xfId="5" applyNumberFormat="1" applyFill="1" applyBorder="1" applyAlignment="1" applyProtection="1">
      <alignment wrapText="1"/>
      <protection locked="0"/>
    </xf>
    <xf numFmtId="0" fontId="57" fillId="11" borderId="29" xfId="5" applyFont="1" applyFill="1" applyBorder="1" applyAlignment="1" applyProtection="1">
      <alignment horizontal="center" vertical="center" wrapText="1"/>
      <protection locked="0"/>
    </xf>
    <xf numFmtId="15" fontId="14" fillId="0" borderId="39" xfId="0" applyNumberFormat="1" applyFont="1" applyFill="1" applyBorder="1" applyAlignment="1" applyProtection="1">
      <alignment horizontal="left" vertical="top" wrapText="1"/>
    </xf>
    <xf numFmtId="43" fontId="8" fillId="0" borderId="0" xfId="2" applyFont="1" applyFill="1" applyBorder="1" applyAlignment="1" applyProtection="1">
      <alignment vertical="top" wrapText="1"/>
    </xf>
    <xf numFmtId="0" fontId="14" fillId="13" borderId="15" xfId="0" applyFont="1" applyFill="1" applyBorder="1" applyAlignment="1" applyProtection="1">
      <alignment vertical="top" wrapText="1"/>
    </xf>
    <xf numFmtId="0" fontId="1" fillId="0" borderId="12" xfId="0" applyFont="1" applyFill="1" applyBorder="1" applyProtection="1"/>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1" fillId="0" borderId="17" xfId="0" applyFont="1" applyFill="1" applyBorder="1" applyAlignment="1" applyProtection="1">
      <alignment vertical="center"/>
    </xf>
    <xf numFmtId="43" fontId="43" fillId="0" borderId="0" xfId="0" applyNumberFormat="1" applyFont="1"/>
    <xf numFmtId="43" fontId="63" fillId="0" borderId="0" xfId="2" applyFont="1"/>
    <xf numFmtId="43" fontId="63" fillId="0" borderId="0" xfId="0" applyNumberFormat="1" applyFont="1"/>
    <xf numFmtId="0" fontId="63" fillId="0" borderId="0" xfId="0" applyFont="1"/>
    <xf numFmtId="0" fontId="2" fillId="0" borderId="8" xfId="0" applyFont="1" applyFill="1" applyBorder="1" applyAlignment="1" applyProtection="1">
      <alignment horizontal="center" vertical="center" wrapText="1"/>
    </xf>
    <xf numFmtId="0" fontId="70" fillId="0" borderId="1" xfId="0" applyFont="1" applyFill="1" applyBorder="1" applyAlignment="1">
      <alignment horizontal="left" vertical="top" wrapText="1"/>
    </xf>
    <xf numFmtId="0" fontId="30" fillId="0" borderId="2" xfId="0" applyFont="1" applyFill="1" applyBorder="1" applyAlignment="1" applyProtection="1">
      <alignment horizontal="left" vertical="top" wrapText="1"/>
    </xf>
    <xf numFmtId="0" fontId="27" fillId="0" borderId="1" xfId="0" applyFont="1" applyFill="1" applyBorder="1" applyAlignment="1">
      <alignment horizontal="left" vertical="top" wrapText="1"/>
    </xf>
    <xf numFmtId="0" fontId="0" fillId="0" borderId="0" xfId="0" applyFill="1" applyAlignment="1"/>
    <xf numFmtId="0" fontId="0" fillId="0" borderId="12" xfId="0" applyFill="1" applyBorder="1" applyAlignment="1"/>
    <xf numFmtId="0" fontId="11" fillId="0" borderId="0" xfId="0" applyFont="1" applyFill="1" applyBorder="1" applyAlignment="1" applyProtection="1">
      <alignment horizontal="center" wrapText="1"/>
    </xf>
    <xf numFmtId="0" fontId="0" fillId="0" borderId="0" xfId="0" applyFill="1" applyBorder="1" applyAlignment="1"/>
    <xf numFmtId="0" fontId="2" fillId="0" borderId="0" xfId="0" applyFont="1" applyFill="1" applyBorder="1" applyAlignment="1" applyProtection="1">
      <alignment horizontal="center" vertical="center" wrapText="1"/>
    </xf>
    <xf numFmtId="0" fontId="27" fillId="0" borderId="45" xfId="0" applyFont="1" applyFill="1" applyBorder="1" applyAlignment="1">
      <alignment horizontal="left" vertical="top" wrapText="1"/>
    </xf>
    <xf numFmtId="0" fontId="1" fillId="0" borderId="0" xfId="0" applyFont="1" applyFill="1" applyBorder="1" applyAlignment="1" applyProtection="1">
      <alignment horizontal="right" vertical="center"/>
    </xf>
    <xf numFmtId="0" fontId="0" fillId="0" borderId="0" xfId="0" applyFill="1" applyAlignment="1">
      <alignment horizontal="left" vertical="center"/>
    </xf>
    <xf numFmtId="0" fontId="0" fillId="0" borderId="1" xfId="0" applyFill="1" applyBorder="1" applyAlignment="1"/>
    <xf numFmtId="0" fontId="0" fillId="0" borderId="17" xfId="0" applyFill="1" applyBorder="1" applyAlignment="1"/>
    <xf numFmtId="0" fontId="0" fillId="0" borderId="12" xfId="0" applyFill="1" applyBorder="1"/>
    <xf numFmtId="0" fontId="14" fillId="0" borderId="1" xfId="0" applyFont="1" applyFill="1" applyBorder="1" applyProtection="1"/>
    <xf numFmtId="0" fontId="14" fillId="0" borderId="0" xfId="0" applyFont="1" applyFill="1" applyBorder="1" applyProtection="1"/>
    <xf numFmtId="0" fontId="15" fillId="0" borderId="0" xfId="0" applyFont="1" applyFill="1" applyBorder="1" applyAlignment="1" applyProtection="1">
      <alignment vertical="top" wrapText="1"/>
    </xf>
    <xf numFmtId="0" fontId="15" fillId="0" borderId="24" xfId="0" applyFont="1" applyFill="1" applyBorder="1" applyAlignment="1" applyProtection="1">
      <alignment horizontal="left" vertical="top" wrapText="1"/>
    </xf>
    <xf numFmtId="0" fontId="14" fillId="0" borderId="0" xfId="0" applyFont="1" applyFill="1" applyBorder="1" applyAlignment="1" applyProtection="1">
      <alignment horizontal="left" vertical="top" wrapText="1"/>
    </xf>
    <xf numFmtId="0" fontId="14" fillId="0" borderId="0" xfId="0" applyFont="1" applyFill="1" applyBorder="1" applyAlignment="1" applyProtection="1">
      <alignment vertical="top" wrapText="1"/>
    </xf>
    <xf numFmtId="0" fontId="11" fillId="0" borderId="0" xfId="0" applyFont="1" applyFill="1" applyBorder="1" applyAlignment="1" applyProtection="1">
      <alignment horizontal="left" vertical="center" wrapText="1"/>
    </xf>
    <xf numFmtId="0" fontId="14" fillId="0" borderId="26" xfId="0" applyFont="1" applyFill="1" applyBorder="1" applyAlignment="1">
      <alignment vertical="top" wrapText="1"/>
    </xf>
    <xf numFmtId="0" fontId="14" fillId="0" borderId="34" xfId="0" applyFont="1" applyFill="1" applyBorder="1" applyAlignment="1" applyProtection="1">
      <alignment vertical="top" wrapText="1"/>
    </xf>
    <xf numFmtId="0" fontId="14" fillId="0" borderId="17" xfId="0" applyFont="1" applyFill="1" applyBorder="1" applyAlignment="1" applyProtection="1">
      <alignment vertical="top" wrapText="1"/>
    </xf>
    <xf numFmtId="0" fontId="0" fillId="0" borderId="0" xfId="0" applyFill="1" applyAlignment="1">
      <alignment vertical="top" wrapText="1"/>
    </xf>
    <xf numFmtId="0" fontId="73" fillId="0" borderId="2" xfId="0" applyFont="1" applyFill="1" applyBorder="1" applyAlignment="1" applyProtection="1">
      <alignment horizontal="left" vertical="top" wrapText="1"/>
    </xf>
    <xf numFmtId="0" fontId="48" fillId="0" borderId="0" xfId="0" applyFont="1" applyFill="1" applyBorder="1"/>
    <xf numFmtId="0" fontId="49" fillId="0" borderId="0" xfId="0" applyFont="1" applyFill="1" applyBorder="1"/>
    <xf numFmtId="0" fontId="50" fillId="0" borderId="45" xfId="0" applyFont="1" applyFill="1" applyBorder="1" applyAlignment="1">
      <alignment horizontal="center" vertical="top" wrapText="1"/>
    </xf>
    <xf numFmtId="0" fontId="48" fillId="0" borderId="15" xfId="0" applyFont="1" applyFill="1" applyBorder="1" applyAlignment="1">
      <alignment vertical="top" wrapText="1"/>
    </xf>
    <xf numFmtId="0" fontId="3" fillId="0" borderId="27" xfId="0" applyFont="1" applyFill="1" applyBorder="1" applyAlignment="1">
      <alignment wrapText="1"/>
    </xf>
    <xf numFmtId="0" fontId="50" fillId="0" borderId="1" xfId="0" applyFont="1" applyFill="1" applyBorder="1" applyAlignment="1">
      <alignment horizontal="center" vertical="top"/>
    </xf>
    <xf numFmtId="0" fontId="48" fillId="0" borderId="1" xfId="0" applyNumberFormat="1" applyFont="1" applyFill="1" applyBorder="1" applyAlignment="1">
      <alignment wrapText="1"/>
    </xf>
    <xf numFmtId="0" fontId="48" fillId="0" borderId="1" xfId="0" applyFont="1" applyFill="1" applyBorder="1" applyAlignment="1">
      <alignment wrapText="1"/>
    </xf>
    <xf numFmtId="0" fontId="43" fillId="0" borderId="17" xfId="0" applyFont="1" applyFill="1" applyBorder="1"/>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2" fillId="7"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1" fillId="7" borderId="0" xfId="0" applyFont="1" applyFill="1" applyBorder="1" applyAlignment="1" applyProtection="1">
      <alignment horizontal="left" vertical="center" wrapText="1"/>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9" fillId="0" borderId="0" xfId="0" applyFont="1" applyFill="1" applyBorder="1" applyAlignment="1" applyProtection="1">
      <alignment vertical="top" wrapText="1"/>
    </xf>
    <xf numFmtId="0" fontId="14" fillId="7" borderId="0" xfId="0" applyFont="1" applyFill="1" applyBorder="1" applyAlignment="1" applyProtection="1">
      <alignment horizontal="left" vertical="top" wrapText="1"/>
    </xf>
    <xf numFmtId="0" fontId="7"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11" fillId="7" borderId="0" xfId="0" applyFont="1" applyFill="1" applyBorder="1" applyAlignment="1" applyProtection="1">
      <alignment horizontal="center" wrapText="1"/>
    </xf>
    <xf numFmtId="0" fontId="4" fillId="7" borderId="0" xfId="0" applyFont="1" applyFill="1" applyBorder="1" applyAlignment="1" applyProtection="1">
      <alignment horizontal="center" vertical="center" wrapText="1"/>
    </xf>
    <xf numFmtId="0" fontId="52" fillId="10" borderId="35" xfId="0" applyFont="1" applyFill="1" applyBorder="1" applyAlignment="1" applyProtection="1">
      <alignment horizontal="center" vertical="center" wrapText="1"/>
    </xf>
    <xf numFmtId="0" fontId="52" fillId="10" borderId="26" xfId="0" applyFont="1" applyFill="1" applyBorder="1" applyAlignment="1" applyProtection="1">
      <alignment horizontal="center" vertical="center" wrapText="1"/>
    </xf>
    <xf numFmtId="0" fontId="42" fillId="11" borderId="26" xfId="5" applyFill="1" applyBorder="1" applyAlignment="1" applyProtection="1">
      <alignment horizontal="center" vertical="center"/>
      <protection locked="0"/>
    </xf>
    <xf numFmtId="0" fontId="52" fillId="10" borderId="24" xfId="0" applyFont="1" applyFill="1" applyBorder="1" applyAlignment="1" applyProtection="1">
      <alignment horizontal="center" vertical="center"/>
    </xf>
    <xf numFmtId="0" fontId="42" fillId="4" borderId="26" xfId="5" applyBorder="1" applyAlignment="1" applyProtection="1">
      <alignment horizontal="center" vertical="center"/>
      <protection locked="0"/>
    </xf>
    <xf numFmtId="0" fontId="42" fillId="11" borderId="35" xfId="5" applyFill="1" applyBorder="1" applyAlignment="1" applyProtection="1">
      <alignment horizontal="center" vertical="center" wrapText="1"/>
      <protection locked="0"/>
    </xf>
    <xf numFmtId="0" fontId="52" fillId="10" borderId="36" xfId="0" applyFont="1" applyFill="1" applyBorder="1" applyAlignment="1" applyProtection="1">
      <alignment horizontal="center" vertical="center" wrapText="1"/>
    </xf>
    <xf numFmtId="0" fontId="42" fillId="11" borderId="26" xfId="5" applyFill="1" applyBorder="1" applyAlignment="1" applyProtection="1">
      <alignment horizontal="center" vertical="center" wrapText="1"/>
      <protection locked="0"/>
    </xf>
    <xf numFmtId="0" fontId="52" fillId="10" borderId="32" xfId="0" applyFont="1" applyFill="1" applyBorder="1" applyAlignment="1" applyProtection="1">
      <alignment horizontal="center" vertical="center" wrapText="1"/>
    </xf>
    <xf numFmtId="0" fontId="42" fillId="11" borderId="36" xfId="5" applyFill="1" applyBorder="1" applyAlignment="1" applyProtection="1">
      <alignment horizontal="center" vertical="center"/>
      <protection locked="0"/>
    </xf>
    <xf numFmtId="0" fontId="27" fillId="0" borderId="2" xfId="0" applyFont="1" applyFill="1" applyBorder="1" applyAlignment="1" applyProtection="1">
      <alignment horizontal="left" vertical="top" wrapText="1"/>
    </xf>
    <xf numFmtId="0" fontId="74" fillId="0" borderId="27" xfId="0" applyFont="1" applyFill="1" applyBorder="1" applyAlignment="1">
      <alignment vertical="top" wrapText="1"/>
    </xf>
    <xf numFmtId="0" fontId="14" fillId="0" borderId="0" xfId="0" applyFont="1" applyFill="1" applyAlignment="1">
      <alignment vertical="top" wrapText="1"/>
    </xf>
    <xf numFmtId="1" fontId="1" fillId="0" borderId="1" xfId="0" applyNumberFormat="1" applyFont="1" applyFill="1" applyBorder="1" applyAlignment="1" applyProtection="1">
      <alignment horizontal="left" vertical="top" wrapText="1"/>
      <protection locked="0"/>
    </xf>
    <xf numFmtId="43" fontId="43" fillId="0" borderId="0" xfId="0" applyNumberFormat="1" applyFont="1" applyFill="1"/>
    <xf numFmtId="0" fontId="0" fillId="0" borderId="13" xfId="0" applyFill="1" applyBorder="1" applyAlignment="1"/>
    <xf numFmtId="0" fontId="53" fillId="13" borderId="6" xfId="0" applyFont="1" applyFill="1" applyBorder="1" applyAlignment="1" applyProtection="1">
      <alignment horizontal="left" vertical="center"/>
    </xf>
    <xf numFmtId="43" fontId="54" fillId="13" borderId="27" xfId="2" applyFont="1" applyFill="1" applyBorder="1" applyAlignment="1" applyProtection="1">
      <alignment vertical="center"/>
      <protection locked="0"/>
    </xf>
    <xf numFmtId="43" fontId="54" fillId="13" borderId="29" xfId="2" applyFont="1" applyFill="1" applyBorder="1" applyAlignment="1" applyProtection="1">
      <alignment vertical="center"/>
      <protection locked="0"/>
    </xf>
    <xf numFmtId="0" fontId="53" fillId="13" borderId="28" xfId="0" applyFont="1" applyFill="1" applyBorder="1" applyAlignment="1" applyProtection="1">
      <alignment horizontal="left" vertical="center"/>
    </xf>
    <xf numFmtId="43" fontId="54" fillId="13" borderId="27" xfId="5" applyNumberFormat="1" applyFont="1" applyFill="1" applyBorder="1" applyAlignment="1" applyProtection="1">
      <alignment horizontal="center" vertical="center"/>
      <protection locked="0"/>
    </xf>
    <xf numFmtId="43" fontId="54" fillId="13" borderId="27" xfId="2" applyFont="1" applyFill="1" applyBorder="1" applyAlignment="1" applyProtection="1">
      <alignment horizontal="center" vertical="center"/>
      <protection locked="0"/>
    </xf>
    <xf numFmtId="43" fontId="54" fillId="13" borderId="29" xfId="2" applyFont="1" applyFill="1" applyBorder="1" applyAlignment="1" applyProtection="1">
      <alignment horizontal="center" vertical="center"/>
      <protection locked="0"/>
    </xf>
    <xf numFmtId="0" fontId="55" fillId="13" borderId="27" xfId="0" applyFont="1" applyFill="1" applyBorder="1" applyAlignment="1" applyProtection="1">
      <alignment horizontal="left" vertical="center"/>
    </xf>
    <xf numFmtId="10" fontId="54" fillId="13" borderId="27" xfId="6" applyNumberFormat="1" applyFont="1" applyFill="1" applyBorder="1" applyAlignment="1" applyProtection="1">
      <alignment horizontal="center" vertical="center"/>
      <protection locked="0"/>
    </xf>
    <xf numFmtId="10" fontId="54" fillId="13" borderId="29" xfId="6" applyNumberFormat="1" applyFont="1" applyFill="1" applyBorder="1" applyAlignment="1" applyProtection="1">
      <alignment horizontal="center" vertical="center"/>
      <protection locked="0"/>
    </xf>
    <xf numFmtId="0" fontId="55" fillId="13" borderId="26" xfId="0" applyFont="1" applyFill="1" applyBorder="1" applyAlignment="1" applyProtection="1">
      <alignment horizontal="left" vertical="center"/>
    </xf>
    <xf numFmtId="10" fontId="54" fillId="13" borderId="27" xfId="5" applyNumberFormat="1" applyFont="1" applyFill="1" applyBorder="1" applyAlignment="1" applyProtection="1">
      <alignment horizontal="center" vertical="center"/>
      <protection locked="0"/>
    </xf>
    <xf numFmtId="10" fontId="54" fillId="13" borderId="29" xfId="5" applyNumberFormat="1" applyFont="1" applyFill="1" applyBorder="1" applyAlignment="1" applyProtection="1">
      <alignment horizontal="center" vertical="center"/>
      <protection locked="0"/>
    </xf>
    <xf numFmtId="43" fontId="14" fillId="0" borderId="0" xfId="2" applyFont="1" applyFill="1" applyBorder="1" applyAlignment="1" applyProtection="1">
      <alignment horizontal="left" vertical="top" wrapText="1"/>
      <protection locked="0"/>
    </xf>
    <xf numFmtId="0" fontId="14" fillId="0" borderId="0" xfId="0" applyFont="1" applyFill="1" applyBorder="1"/>
    <xf numFmtId="43" fontId="14" fillId="0" borderId="0" xfId="2" applyFont="1" applyFill="1" applyBorder="1"/>
    <xf numFmtId="43" fontId="14" fillId="0" borderId="0" xfId="0" applyNumberFormat="1" applyFont="1" applyFill="1" applyBorder="1"/>
    <xf numFmtId="43" fontId="15" fillId="0" borderId="0" xfId="0" applyNumberFormat="1" applyFont="1" applyFill="1" applyBorder="1"/>
    <xf numFmtId="164" fontId="65" fillId="0" borderId="0" xfId="0" applyNumberFormat="1" applyFont="1" applyFill="1" applyBorder="1" applyAlignment="1">
      <alignment vertical="top"/>
    </xf>
    <xf numFmtId="43" fontId="15" fillId="0" borderId="0" xfId="2" applyFont="1" applyFill="1" applyBorder="1"/>
    <xf numFmtId="43" fontId="14" fillId="0" borderId="0" xfId="2" applyFont="1" applyFill="1" applyBorder="1" applyAlignment="1" applyProtection="1">
      <alignment vertical="top" wrapText="1"/>
    </xf>
    <xf numFmtId="43" fontId="15" fillId="0" borderId="0" xfId="0" applyNumberFormat="1" applyFont="1" applyFill="1" applyBorder="1" applyAlignment="1" applyProtection="1">
      <alignment vertical="top" wrapText="1"/>
    </xf>
    <xf numFmtId="164" fontId="14" fillId="0" borderId="0" xfId="0" applyNumberFormat="1" applyFont="1" applyFill="1" applyBorder="1"/>
    <xf numFmtId="164" fontId="36" fillId="0" borderId="0" xfId="2" applyNumberFormat="1" applyFont="1" applyFill="1" applyBorder="1" applyAlignment="1">
      <alignment vertical="top"/>
    </xf>
    <xf numFmtId="43" fontId="43" fillId="0" borderId="27" xfId="2" applyFont="1" applyBorder="1"/>
    <xf numFmtId="0" fontId="2" fillId="0" borderId="2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43" fontId="1" fillId="0" borderId="27" xfId="2" applyFont="1" applyFill="1" applyBorder="1" applyAlignment="1" applyProtection="1">
      <alignment horizontal="center" vertical="center" wrapText="1"/>
    </xf>
    <xf numFmtId="0" fontId="63" fillId="7" borderId="14" xfId="0" applyFont="1" applyFill="1" applyBorder="1" applyAlignment="1" applyProtection="1">
      <alignment horizontal="left" vertical="center" wrapText="1"/>
    </xf>
    <xf numFmtId="0" fontId="63" fillId="7" borderId="0" xfId="0" applyFont="1" applyFill="1" applyBorder="1" applyAlignment="1" applyProtection="1">
      <alignment horizontal="left" vertical="center" wrapText="1"/>
    </xf>
    <xf numFmtId="0" fontId="63" fillId="7" borderId="15" xfId="0" applyFont="1" applyFill="1" applyBorder="1" applyAlignment="1" applyProtection="1">
      <alignment vertical="top" wrapText="1"/>
    </xf>
    <xf numFmtId="43" fontId="63" fillId="0" borderId="0" xfId="2" applyFont="1" applyFill="1" applyBorder="1"/>
    <xf numFmtId="0" fontId="63" fillId="0" borderId="0" xfId="0" applyFont="1" applyFill="1" applyBorder="1"/>
    <xf numFmtId="0" fontId="63" fillId="0" borderId="0" xfId="0" applyFont="1" applyFill="1"/>
    <xf numFmtId="17" fontId="1" fillId="0" borderId="13" xfId="0" applyNumberFormat="1" applyFont="1" applyFill="1" applyBorder="1" applyAlignment="1" applyProtection="1">
      <alignment horizontal="center" vertical="center" wrapText="1"/>
    </xf>
    <xf numFmtId="43" fontId="1" fillId="0" borderId="27" xfId="2" applyFont="1" applyFill="1" applyBorder="1" applyAlignment="1" applyProtection="1">
      <alignment horizontal="left" vertical="top" wrapText="1"/>
      <protection locked="0"/>
    </xf>
    <xf numFmtId="43" fontId="14" fillId="0" borderId="27" xfId="2" applyFont="1" applyFill="1" applyBorder="1" applyAlignment="1" applyProtection="1">
      <alignment horizontal="left" vertical="top" wrapText="1"/>
      <protection locked="0"/>
    </xf>
    <xf numFmtId="43" fontId="1" fillId="0" borderId="34" xfId="2" applyFont="1" applyFill="1" applyBorder="1" applyAlignment="1" applyProtection="1">
      <alignment horizontal="left" vertical="top" wrapText="1"/>
      <protection locked="0"/>
    </xf>
    <xf numFmtId="17" fontId="14" fillId="0" borderId="13" xfId="0" applyNumberFormat="1" applyFont="1" applyFill="1" applyBorder="1" applyAlignment="1" applyProtection="1">
      <alignment horizontal="center" vertical="center" wrapText="1"/>
    </xf>
    <xf numFmtId="43" fontId="75" fillId="0" borderId="27" xfId="0" applyNumberFormat="1" applyFont="1" applyFill="1" applyBorder="1" applyAlignment="1">
      <alignment vertical="top"/>
    </xf>
    <xf numFmtId="15" fontId="1" fillId="5" borderId="42" xfId="0" applyNumberFormat="1" applyFont="1" applyFill="1" applyBorder="1" applyAlignment="1" applyProtection="1">
      <alignment horizontal="left"/>
    </xf>
    <xf numFmtId="0" fontId="1" fillId="5" borderId="41" xfId="0" applyFont="1" applyFill="1" applyBorder="1" applyAlignment="1" applyProtection="1">
      <alignment horizontal="left"/>
    </xf>
    <xf numFmtId="15" fontId="1" fillId="5" borderId="41" xfId="0" applyNumberFormat="1" applyFont="1" applyFill="1" applyBorder="1" applyAlignment="1" applyProtection="1">
      <alignment horizontal="left"/>
    </xf>
    <xf numFmtId="0" fontId="2" fillId="7" borderId="14" xfId="0" applyFont="1" applyFill="1" applyBorder="1" applyAlignment="1" applyProtection="1">
      <alignment horizontal="right" wrapText="1"/>
    </xf>
    <xf numFmtId="0" fontId="2" fillId="7" borderId="15" xfId="0" applyFont="1" applyFill="1" applyBorder="1" applyAlignment="1" applyProtection="1">
      <alignment horizontal="right" wrapText="1"/>
    </xf>
    <xf numFmtId="0" fontId="2" fillId="7" borderId="0" xfId="0" applyFont="1" applyFill="1" applyBorder="1" applyAlignment="1" applyProtection="1">
      <alignment horizontal="right" wrapText="1"/>
    </xf>
    <xf numFmtId="0" fontId="2" fillId="7" borderId="14" xfId="0" applyFont="1" applyFill="1" applyBorder="1" applyAlignment="1" applyProtection="1">
      <alignment horizontal="right" vertical="top" wrapText="1"/>
    </xf>
    <xf numFmtId="0" fontId="2" fillId="7" borderId="15" xfId="0" applyFont="1" applyFill="1" applyBorder="1" applyAlignment="1" applyProtection="1">
      <alignment horizontal="right"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2" fillId="0" borderId="0" xfId="0" applyFont="1" applyFill="1" applyBorder="1" applyAlignment="1" applyProtection="1">
      <alignment horizontal="left" vertical="center" wrapText="1"/>
    </xf>
    <xf numFmtId="0" fontId="13" fillId="0" borderId="44" xfId="0" applyFont="1" applyFill="1" applyBorder="1" applyAlignment="1" applyProtection="1">
      <alignment horizontal="center"/>
    </xf>
    <xf numFmtId="0" fontId="13" fillId="0" borderId="8" xfId="0" applyFont="1" applyFill="1" applyBorder="1" applyAlignment="1" applyProtection="1">
      <alignment horizontal="center"/>
    </xf>
    <xf numFmtId="0" fontId="13" fillId="0" borderId="45" xfId="0" applyFont="1" applyFill="1" applyBorder="1" applyAlignment="1" applyProtection="1">
      <alignment horizontal="center"/>
    </xf>
    <xf numFmtId="0" fontId="11" fillId="7" borderId="0" xfId="0" applyFont="1" applyFill="1" applyBorder="1" applyAlignment="1" applyProtection="1">
      <alignment vertical="top" wrapText="1"/>
    </xf>
    <xf numFmtId="0" fontId="15" fillId="7" borderId="0" xfId="0" applyFont="1" applyFill="1" applyBorder="1" applyAlignment="1" applyProtection="1">
      <alignment horizontal="left" vertical="center" wrapText="1"/>
    </xf>
    <xf numFmtId="0" fontId="2" fillId="7" borderId="0" xfId="0" applyFont="1" applyFill="1" applyBorder="1" applyAlignment="1" applyProtection="1">
      <alignment horizontal="left" vertical="center" wrapText="1"/>
    </xf>
    <xf numFmtId="0" fontId="10" fillId="7" borderId="14" xfId="0" applyFont="1" applyFill="1" applyBorder="1" applyAlignment="1" applyProtection="1">
      <alignment horizontal="center" wrapText="1"/>
    </xf>
    <xf numFmtId="0" fontId="10" fillId="7" borderId="0" xfId="0" applyFont="1" applyFill="1" applyBorder="1" applyAlignment="1" applyProtection="1">
      <alignment horizontal="center" wrapText="1"/>
    </xf>
    <xf numFmtId="0" fontId="10" fillId="7" borderId="0" xfId="0" applyFont="1" applyFill="1" applyBorder="1" applyAlignment="1" applyProtection="1">
      <alignment horizontal="center"/>
    </xf>
    <xf numFmtId="0" fontId="4" fillId="7" borderId="0" xfId="0" applyFont="1" applyFill="1" applyBorder="1" applyAlignment="1" applyProtection="1">
      <alignment horizontal="left" vertical="center" wrapText="1"/>
    </xf>
    <xf numFmtId="3" fontId="1" fillId="5" borderId="44" xfId="0" applyNumberFormat="1" applyFont="1" applyFill="1" applyBorder="1" applyAlignment="1" applyProtection="1">
      <alignment horizontal="center" vertical="top" wrapText="1"/>
      <protection locked="0"/>
    </xf>
    <xf numFmtId="3" fontId="1" fillId="5" borderId="45" xfId="0" applyNumberFormat="1" applyFont="1" applyFill="1" applyBorder="1" applyAlignment="1" applyProtection="1">
      <alignment horizontal="center" vertical="top" wrapText="1"/>
      <protection locked="0"/>
    </xf>
    <xf numFmtId="3" fontId="1" fillId="0" borderId="44" xfId="0" applyNumberFormat="1" applyFont="1" applyFill="1" applyBorder="1" applyAlignment="1" applyProtection="1">
      <alignment horizontal="left" vertical="top" wrapText="1"/>
      <protection locked="0"/>
    </xf>
    <xf numFmtId="3" fontId="1" fillId="0" borderId="45" xfId="0" applyNumberFormat="1" applyFont="1" applyFill="1" applyBorder="1" applyAlignment="1" applyProtection="1">
      <alignment horizontal="left" vertical="top" wrapText="1"/>
      <protection locked="0"/>
    </xf>
    <xf numFmtId="0" fontId="1" fillId="0" borderId="44" xfId="0" applyFont="1" applyFill="1" applyBorder="1" applyAlignment="1" applyProtection="1">
      <alignment horizontal="center" vertical="top" wrapText="1"/>
      <protection locked="0"/>
    </xf>
    <xf numFmtId="0" fontId="1" fillId="0" borderId="45" xfId="0" applyFont="1" applyFill="1" applyBorder="1" applyAlignment="1" applyProtection="1">
      <alignment horizontal="center" vertical="top" wrapText="1"/>
      <protection locked="0"/>
    </xf>
    <xf numFmtId="0" fontId="4" fillId="7" borderId="0" xfId="0" applyFont="1" applyFill="1" applyBorder="1" applyAlignment="1" applyProtection="1">
      <alignment horizontal="left" vertical="top" wrapText="1"/>
    </xf>
    <xf numFmtId="0" fontId="1" fillId="5" borderId="44" xfId="0" applyFont="1" applyFill="1" applyBorder="1" applyAlignment="1" applyProtection="1">
      <alignment vertical="top" wrapText="1"/>
      <protection locked="0"/>
    </xf>
    <xf numFmtId="0" fontId="1" fillId="5" borderId="45" xfId="0" applyFont="1" applyFill="1" applyBorder="1" applyAlignment="1" applyProtection="1">
      <alignment vertical="top" wrapText="1"/>
      <protection locked="0"/>
    </xf>
    <xf numFmtId="3" fontId="1" fillId="5" borderId="44" xfId="0" applyNumberFormat="1" applyFont="1" applyFill="1" applyBorder="1" applyAlignment="1" applyProtection="1">
      <alignment vertical="top" wrapText="1"/>
      <protection locked="0"/>
    </xf>
    <xf numFmtId="3" fontId="1" fillId="5" borderId="45" xfId="0" applyNumberFormat="1" applyFont="1" applyFill="1" applyBorder="1" applyAlignment="1" applyProtection="1">
      <alignment vertical="top" wrapText="1"/>
      <protection locked="0"/>
    </xf>
    <xf numFmtId="0" fontId="1" fillId="5" borderId="44" xfId="0" applyFont="1" applyFill="1" applyBorder="1" applyAlignment="1" applyProtection="1">
      <alignment horizontal="left" vertical="top" wrapText="1"/>
    </xf>
    <xf numFmtId="0" fontId="1" fillId="5" borderId="45" xfId="0" applyFont="1" applyFill="1" applyBorder="1" applyAlignment="1" applyProtection="1">
      <alignment horizontal="left" vertical="top" wrapText="1"/>
    </xf>
    <xf numFmtId="0" fontId="2" fillId="7" borderId="17"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13" fillId="5" borderId="44" xfId="0" applyFont="1" applyFill="1" applyBorder="1" applyAlignment="1" applyProtection="1">
      <alignment horizontal="center"/>
    </xf>
    <xf numFmtId="0" fontId="13" fillId="5" borderId="8" xfId="0" applyFont="1" applyFill="1" applyBorder="1" applyAlignment="1" applyProtection="1">
      <alignment horizontal="center"/>
    </xf>
    <xf numFmtId="0" fontId="13" fillId="5" borderId="45" xfId="0" applyFont="1" applyFill="1" applyBorder="1" applyAlignment="1" applyProtection="1">
      <alignment horizontal="center"/>
    </xf>
    <xf numFmtId="0" fontId="11" fillId="7" borderId="0" xfId="0" applyFont="1" applyFill="1" applyBorder="1" applyAlignment="1" applyProtection="1">
      <alignment horizontal="left" vertical="center" wrapText="1"/>
    </xf>
    <xf numFmtId="0" fontId="15" fillId="7" borderId="0" xfId="0" applyFont="1" applyFill="1" applyBorder="1" applyAlignment="1" applyProtection="1">
      <alignment horizontal="left" vertical="top" wrapText="1"/>
    </xf>
    <xf numFmtId="0" fontId="14" fillId="7" borderId="14" xfId="0" applyFont="1" applyFill="1" applyBorder="1" applyAlignment="1" applyProtection="1">
      <alignment horizontal="center" wrapText="1"/>
    </xf>
    <xf numFmtId="0" fontId="14" fillId="7" borderId="0" xfId="0" applyFont="1" applyFill="1" applyBorder="1" applyAlignment="1" applyProtection="1">
      <alignment horizontal="center" wrapText="1"/>
    </xf>
    <xf numFmtId="0" fontId="23" fillId="7" borderId="0" xfId="0" applyFont="1" applyFill="1" applyBorder="1" applyAlignment="1" applyProtection="1">
      <alignment horizontal="left"/>
    </xf>
    <xf numFmtId="0" fontId="15" fillId="7" borderId="0" xfId="0" applyFont="1" applyFill="1" applyBorder="1" applyAlignment="1" applyProtection="1">
      <alignment horizontal="left"/>
    </xf>
    <xf numFmtId="0" fontId="15" fillId="7" borderId="15" xfId="0" applyFont="1" applyFill="1" applyBorder="1" applyAlignment="1" applyProtection="1">
      <alignment horizontal="left"/>
    </xf>
    <xf numFmtId="0" fontId="15" fillId="5" borderId="20" xfId="0" applyFont="1" applyFill="1" applyBorder="1" applyAlignment="1" applyProtection="1">
      <alignment horizontal="center" vertical="top" wrapText="1"/>
    </xf>
    <xf numFmtId="0" fontId="15" fillId="5" borderId="10" xfId="0" applyFont="1" applyFill="1" applyBorder="1" applyAlignment="1" applyProtection="1">
      <alignment horizontal="center" vertical="top" wrapText="1"/>
    </xf>
    <xf numFmtId="0" fontId="27" fillId="5" borderId="35" xfId="0" applyFont="1" applyFill="1" applyBorder="1" applyAlignment="1" applyProtection="1">
      <alignment horizontal="left" vertical="top" wrapText="1"/>
    </xf>
    <xf numFmtId="0" fontId="27" fillId="5" borderId="26" xfId="0" applyFont="1" applyFill="1" applyBorder="1" applyAlignment="1" applyProtection="1">
      <alignment horizontal="left" vertical="top" wrapText="1"/>
    </xf>
    <xf numFmtId="0" fontId="14" fillId="7" borderId="0" xfId="0" applyFont="1" applyFill="1" applyBorder="1" applyAlignment="1" applyProtection="1">
      <alignment horizontal="center"/>
    </xf>
    <xf numFmtId="0" fontId="11" fillId="7" borderId="0" xfId="0" applyFont="1" applyFill="1" applyBorder="1" applyAlignment="1" applyProtection="1">
      <alignment horizontal="left" vertical="top" wrapText="1"/>
    </xf>
    <xf numFmtId="0" fontId="14" fillId="5" borderId="46" xfId="0" applyFont="1" applyFill="1" applyBorder="1" applyAlignment="1" applyProtection="1">
      <alignment horizontal="center" vertical="top" wrapText="1"/>
    </xf>
    <xf numFmtId="0" fontId="14" fillId="5" borderId="9" xfId="0" applyFont="1" applyFill="1" applyBorder="1" applyAlignment="1" applyProtection="1">
      <alignment horizontal="center" vertical="top" wrapText="1"/>
    </xf>
    <xf numFmtId="0" fontId="66" fillId="7" borderId="0" xfId="0" applyFont="1" applyFill="1" applyAlignment="1">
      <alignment horizontal="left"/>
    </xf>
    <xf numFmtId="0" fontId="51" fillId="7" borderId="0" xfId="0" applyFont="1" applyFill="1" applyAlignment="1">
      <alignment horizontal="left"/>
    </xf>
    <xf numFmtId="0" fontId="7"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3" fontId="7" fillId="0" borderId="0" xfId="0" applyNumberFormat="1" applyFont="1" applyFill="1" applyBorder="1" applyAlignment="1" applyProtection="1">
      <alignment vertical="top" wrapText="1"/>
      <protection locked="0"/>
    </xf>
    <xf numFmtId="0" fontId="14" fillId="5" borderId="44" xfId="0" applyFont="1" applyFill="1" applyBorder="1" applyAlignment="1" applyProtection="1">
      <alignment horizontal="center" vertical="top" wrapText="1"/>
    </xf>
    <xf numFmtId="0" fontId="14" fillId="5" borderId="8" xfId="0" applyFont="1" applyFill="1" applyBorder="1" applyAlignment="1" applyProtection="1">
      <alignment horizontal="center" vertical="top" wrapText="1"/>
    </xf>
    <xf numFmtId="0" fontId="14" fillId="5" borderId="45" xfId="0" applyFont="1" applyFill="1" applyBorder="1" applyAlignment="1" applyProtection="1">
      <alignment horizontal="center" vertical="top" wrapText="1"/>
    </xf>
    <xf numFmtId="0" fontId="51" fillId="7" borderId="0" xfId="0" applyFont="1" applyFill="1" applyAlignment="1">
      <alignment horizontal="left" wrapText="1"/>
    </xf>
    <xf numFmtId="0" fontId="8" fillId="0" borderId="0" xfId="0" applyFont="1" applyFill="1" applyBorder="1" applyAlignment="1" applyProtection="1">
      <alignment vertical="top" wrapText="1"/>
    </xf>
    <xf numFmtId="0" fontId="8" fillId="0" borderId="0"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14" fillId="7" borderId="0" xfId="0" applyFont="1" applyFill="1" applyBorder="1" applyAlignment="1" applyProtection="1">
      <alignment horizontal="left" vertical="top" wrapText="1"/>
    </xf>
    <xf numFmtId="0" fontId="27" fillId="5" borderId="47" xfId="0" applyFont="1" applyFill="1" applyBorder="1" applyAlignment="1" applyProtection="1">
      <alignment horizontal="left" vertical="top" wrapText="1"/>
    </xf>
    <xf numFmtId="0" fontId="0" fillId="0" borderId="28" xfId="0" applyBorder="1" applyAlignment="1">
      <alignment horizontal="left" vertical="top" wrapText="1"/>
    </xf>
    <xf numFmtId="0" fontId="28" fillId="0" borderId="44" xfId="0" applyFont="1" applyFill="1" applyBorder="1" applyAlignment="1" applyProtection="1">
      <alignment horizontal="left" vertical="top" wrapText="1"/>
    </xf>
    <xf numFmtId="0" fontId="28" fillId="0" borderId="45" xfId="0" applyFont="1" applyFill="1" applyBorder="1" applyAlignment="1" applyProtection="1">
      <alignment horizontal="left" vertical="top" wrapText="1"/>
    </xf>
    <xf numFmtId="0" fontId="29" fillId="0" borderId="44" xfId="0" applyFont="1" applyFill="1" applyBorder="1" applyAlignment="1" applyProtection="1">
      <alignment horizontal="left" vertical="top" wrapText="1"/>
    </xf>
    <xf numFmtId="0" fontId="29" fillId="0" borderId="45" xfId="0" applyFont="1" applyFill="1" applyBorder="1" applyAlignment="1" applyProtection="1">
      <alignment horizontal="left" vertical="top" wrapText="1"/>
    </xf>
    <xf numFmtId="0" fontId="28" fillId="0" borderId="8" xfId="0" applyFont="1" applyFill="1" applyBorder="1" applyAlignment="1" applyProtection="1">
      <alignment horizontal="left" vertical="top" wrapText="1"/>
    </xf>
    <xf numFmtId="0" fontId="0" fillId="0" borderId="8" xfId="0" applyFill="1" applyBorder="1" applyAlignment="1"/>
    <xf numFmtId="0" fontId="0" fillId="0" borderId="45" xfId="0" applyFill="1" applyBorder="1" applyAlignment="1"/>
    <xf numFmtId="0" fontId="28" fillId="0" borderId="11" xfId="0" applyFont="1" applyFill="1" applyBorder="1" applyAlignment="1" applyProtection="1">
      <alignment horizontal="left" vertical="top" wrapText="1"/>
    </xf>
    <xf numFmtId="0" fontId="28" fillId="0" borderId="12" xfId="0" applyFont="1" applyFill="1" applyBorder="1" applyAlignment="1" applyProtection="1">
      <alignment horizontal="left" vertical="top" wrapText="1"/>
    </xf>
    <xf numFmtId="0" fontId="0" fillId="0" borderId="12" xfId="0" applyFill="1" applyBorder="1" applyAlignment="1"/>
    <xf numFmtId="0" fontId="0" fillId="0" borderId="13" xfId="0" applyFill="1" applyBorder="1" applyAlignment="1"/>
    <xf numFmtId="0" fontId="0" fillId="0" borderId="45" xfId="0" applyFill="1" applyBorder="1" applyAlignment="1">
      <alignment horizontal="left" vertical="top" wrapText="1"/>
    </xf>
    <xf numFmtId="0" fontId="28" fillId="5" borderId="44" xfId="0" applyFont="1" applyFill="1" applyBorder="1" applyAlignment="1" applyProtection="1">
      <alignment horizontal="left" vertical="top" wrapText="1"/>
    </xf>
    <xf numFmtId="0" fontId="28" fillId="5" borderId="45" xfId="0" applyFont="1" applyFill="1" applyBorder="1" applyAlignment="1" applyProtection="1">
      <alignment horizontal="left" vertical="top" wrapText="1"/>
    </xf>
    <xf numFmtId="0" fontId="27" fillId="5" borderId="44" xfId="0" applyFont="1" applyFill="1" applyBorder="1" applyAlignment="1" applyProtection="1">
      <alignment horizontal="left" vertical="top" wrapText="1"/>
    </xf>
    <xf numFmtId="0" fontId="27" fillId="5" borderId="45" xfId="0" applyFont="1" applyFill="1" applyBorder="1" applyAlignment="1" applyProtection="1">
      <alignment horizontal="left" vertical="top" wrapText="1"/>
    </xf>
    <xf numFmtId="0" fontId="28" fillId="5" borderId="11" xfId="0" applyFont="1" applyFill="1" applyBorder="1" applyAlignment="1" applyProtection="1">
      <alignment horizontal="left" vertical="top" wrapText="1"/>
    </xf>
    <xf numFmtId="0" fontId="28" fillId="5" borderId="13" xfId="0" applyFont="1" applyFill="1" applyBorder="1" applyAlignment="1" applyProtection="1">
      <alignment horizontal="left" vertical="top" wrapText="1"/>
    </xf>
    <xf numFmtId="0" fontId="29" fillId="5" borderId="11" xfId="0" applyFont="1" applyFill="1" applyBorder="1" applyAlignment="1" applyProtection="1">
      <alignment horizontal="left" vertical="top" wrapText="1"/>
    </xf>
    <xf numFmtId="0" fontId="29" fillId="5" borderId="13" xfId="0" applyFont="1" applyFill="1" applyBorder="1" applyAlignment="1" applyProtection="1">
      <alignment horizontal="left" vertical="top" wrapText="1"/>
    </xf>
    <xf numFmtId="0" fontId="2" fillId="7" borderId="17" xfId="0" applyFont="1" applyFill="1" applyBorder="1" applyAlignment="1" applyProtection="1">
      <alignment horizontal="center" vertical="center" wrapText="1"/>
    </xf>
    <xf numFmtId="0" fontId="29" fillId="5" borderId="26" xfId="0" applyFont="1" applyFill="1" applyBorder="1" applyAlignment="1" applyProtection="1">
      <alignment horizontal="left" vertical="top" wrapText="1"/>
    </xf>
    <xf numFmtId="0" fontId="29" fillId="5" borderId="27" xfId="0" applyFont="1" applyFill="1" applyBorder="1" applyAlignment="1" applyProtection="1">
      <alignment horizontal="left" vertical="top" wrapText="1"/>
    </xf>
    <xf numFmtId="0" fontId="28" fillId="5" borderId="16" xfId="0" applyFont="1" applyFill="1" applyBorder="1" applyAlignment="1" applyProtection="1">
      <alignment horizontal="left" vertical="top" wrapText="1"/>
    </xf>
    <xf numFmtId="0" fontId="28" fillId="5" borderId="18" xfId="0" applyFont="1" applyFill="1" applyBorder="1" applyAlignment="1" applyProtection="1">
      <alignment horizontal="left" vertical="top" wrapText="1"/>
    </xf>
    <xf numFmtId="0" fontId="29" fillId="5" borderId="16" xfId="0" applyFont="1" applyFill="1" applyBorder="1" applyAlignment="1" applyProtection="1">
      <alignment horizontal="left" vertical="top" wrapText="1"/>
    </xf>
    <xf numFmtId="0" fontId="29" fillId="5" borderId="18" xfId="0" applyFont="1" applyFill="1" applyBorder="1" applyAlignment="1" applyProtection="1">
      <alignment horizontal="left" vertical="top" wrapText="1"/>
    </xf>
    <xf numFmtId="0" fontId="28" fillId="5" borderId="27" xfId="0" applyFont="1" applyFill="1" applyBorder="1" applyAlignment="1" applyProtection="1">
      <alignment horizontal="left" vertical="top" wrapText="1"/>
    </xf>
    <xf numFmtId="0" fontId="27" fillId="0" borderId="11" xfId="0" applyFont="1" applyFill="1" applyBorder="1" applyAlignment="1" applyProtection="1">
      <alignment horizontal="left" vertical="top" wrapText="1"/>
    </xf>
    <xf numFmtId="0" fontId="27" fillId="0" borderId="12" xfId="0" applyFont="1" applyFill="1" applyBorder="1" applyAlignment="1" applyProtection="1">
      <alignment horizontal="left" vertical="top" wrapText="1"/>
    </xf>
    <xf numFmtId="0" fontId="27" fillId="0" borderId="13" xfId="0" applyFont="1" applyFill="1" applyBorder="1" applyAlignment="1" applyProtection="1">
      <alignment horizontal="left" vertical="top" wrapText="1"/>
    </xf>
    <xf numFmtId="0" fontId="27" fillId="0" borderId="14" xfId="0" applyFont="1" applyFill="1" applyBorder="1" applyAlignment="1" applyProtection="1">
      <alignment horizontal="left" vertical="top" wrapText="1"/>
    </xf>
    <xf numFmtId="0" fontId="27" fillId="0" borderId="0" xfId="0" applyFont="1" applyFill="1" applyBorder="1" applyAlignment="1" applyProtection="1">
      <alignment horizontal="left" vertical="top" wrapText="1"/>
    </xf>
    <xf numFmtId="0" fontId="27" fillId="0" borderId="15" xfId="0" applyFont="1" applyFill="1" applyBorder="1" applyAlignment="1" applyProtection="1">
      <alignment horizontal="left" vertical="top" wrapText="1"/>
    </xf>
    <xf numFmtId="0" fontId="27" fillId="0" borderId="16" xfId="0" applyFont="1" applyFill="1" applyBorder="1" applyAlignment="1" applyProtection="1">
      <alignment horizontal="left" vertical="top" wrapText="1"/>
    </xf>
    <xf numFmtId="0" fontId="27" fillId="0" borderId="17" xfId="0" applyFont="1" applyFill="1" applyBorder="1" applyAlignment="1" applyProtection="1">
      <alignment horizontal="left" vertical="top" wrapText="1"/>
    </xf>
    <xf numFmtId="0" fontId="27" fillId="0" borderId="18" xfId="0" applyFont="1" applyFill="1" applyBorder="1" applyAlignment="1" applyProtection="1">
      <alignment horizontal="left" vertical="top" wrapText="1"/>
    </xf>
    <xf numFmtId="0" fontId="4" fillId="7" borderId="0" xfId="0" applyFont="1" applyFill="1" applyBorder="1" applyAlignment="1" applyProtection="1">
      <alignment horizontal="left"/>
    </xf>
    <xf numFmtId="0" fontId="29" fillId="5" borderId="44" xfId="0" applyFont="1" applyFill="1" applyBorder="1" applyAlignment="1" applyProtection="1">
      <alignment horizontal="left" vertical="top" wrapText="1"/>
    </xf>
    <xf numFmtId="0" fontId="29" fillId="5" borderId="45" xfId="0" applyFont="1" applyFill="1" applyBorder="1" applyAlignment="1" applyProtection="1">
      <alignment horizontal="left" vertical="top" wrapText="1"/>
    </xf>
    <xf numFmtId="0" fontId="28" fillId="5" borderId="8" xfId="0" applyFont="1" applyFill="1" applyBorder="1" applyAlignment="1" applyProtection="1">
      <alignment horizontal="left" vertical="top" wrapText="1"/>
    </xf>
    <xf numFmtId="0" fontId="0" fillId="0" borderId="8" xfId="0" applyBorder="1" applyAlignment="1"/>
    <xf numFmtId="0" fontId="0" fillId="0" borderId="45" xfId="0" applyBorder="1" applyAlignment="1"/>
    <xf numFmtId="0" fontId="11" fillId="7" borderId="12" xfId="0" applyFont="1" applyFill="1" applyBorder="1" applyAlignment="1" applyProtection="1">
      <alignment horizontal="center" wrapText="1"/>
    </xf>
    <xf numFmtId="0" fontId="41" fillId="5" borderId="11" xfId="4" applyFill="1" applyBorder="1" applyAlignment="1" applyProtection="1">
      <alignment horizontal="center"/>
      <protection locked="0"/>
    </xf>
    <xf numFmtId="0" fontId="1" fillId="5" borderId="12" xfId="0" applyFont="1" applyFill="1" applyBorder="1" applyAlignment="1" applyProtection="1">
      <alignment horizontal="center"/>
      <protection locked="0"/>
    </xf>
    <xf numFmtId="0" fontId="1" fillId="5" borderId="13" xfId="0" applyFont="1" applyFill="1" applyBorder="1" applyAlignment="1" applyProtection="1">
      <alignment horizontal="center"/>
      <protection locked="0"/>
    </xf>
    <xf numFmtId="0" fontId="28" fillId="5" borderId="12" xfId="0" applyFont="1" applyFill="1" applyBorder="1" applyAlignment="1" applyProtection="1">
      <alignment horizontal="left" vertical="top" wrapText="1"/>
    </xf>
    <xf numFmtId="0" fontId="0" fillId="0" borderId="12" xfId="0" applyBorder="1" applyAlignment="1"/>
    <xf numFmtId="0" fontId="0" fillId="0" borderId="13" xfId="0" applyBorder="1" applyAlignment="1"/>
    <xf numFmtId="0" fontId="14" fillId="5" borderId="48" xfId="0" applyFont="1" applyFill="1" applyBorder="1" applyAlignment="1" applyProtection="1">
      <alignment horizontal="left" vertical="center" wrapText="1"/>
    </xf>
    <xf numFmtId="0" fontId="14" fillId="5" borderId="49" xfId="0" applyFont="1" applyFill="1" applyBorder="1" applyAlignment="1" applyProtection="1">
      <alignment horizontal="left" vertical="center" wrapText="1"/>
    </xf>
    <xf numFmtId="0" fontId="14" fillId="5" borderId="50" xfId="0" applyFont="1" applyFill="1" applyBorder="1" applyAlignment="1" applyProtection="1">
      <alignment horizontal="left" vertical="center" wrapText="1"/>
    </xf>
    <xf numFmtId="0" fontId="1" fillId="5" borderId="44" xfId="0" applyFont="1" applyFill="1" applyBorder="1" applyAlignment="1" applyProtection="1">
      <alignment horizontal="center" vertical="center" wrapText="1"/>
    </xf>
    <xf numFmtId="0" fontId="1" fillId="5" borderId="45" xfId="0" applyFont="1" applyFill="1" applyBorder="1" applyAlignment="1" applyProtection="1">
      <alignment horizontal="center" vertical="center" wrapText="1"/>
    </xf>
    <xf numFmtId="0" fontId="14" fillId="5" borderId="47" xfId="0" applyFont="1" applyFill="1" applyBorder="1" applyAlignment="1" applyProtection="1">
      <alignment horizontal="left" vertical="center" wrapText="1"/>
    </xf>
    <xf numFmtId="0" fontId="14" fillId="5" borderId="51" xfId="0" applyFont="1" applyFill="1" applyBorder="1" applyAlignment="1" applyProtection="1">
      <alignment horizontal="left" vertical="center" wrapText="1"/>
    </xf>
    <xf numFmtId="0" fontId="14" fillId="5" borderId="52" xfId="0" applyFont="1" applyFill="1" applyBorder="1" applyAlignment="1" applyProtection="1">
      <alignment horizontal="left" vertical="center" wrapText="1"/>
    </xf>
    <xf numFmtId="0" fontId="14" fillId="5" borderId="40" xfId="0" applyFont="1" applyFill="1" applyBorder="1" applyAlignment="1" applyProtection="1">
      <alignment horizontal="left" vertical="center" wrapText="1"/>
    </xf>
    <xf numFmtId="0" fontId="14" fillId="5" borderId="32" xfId="0" applyFont="1" applyFill="1" applyBorder="1" applyAlignment="1" applyProtection="1">
      <alignment horizontal="left" vertical="center" wrapText="1"/>
    </xf>
    <xf numFmtId="0" fontId="14" fillId="5" borderId="36" xfId="0" applyFont="1" applyFill="1" applyBorder="1" applyAlignment="1" applyProtection="1">
      <alignment horizontal="left" vertical="center" wrapText="1"/>
    </xf>
    <xf numFmtId="0" fontId="1" fillId="5" borderId="44" xfId="0" applyFont="1" applyFill="1" applyBorder="1" applyAlignment="1" applyProtection="1">
      <alignment horizontal="center"/>
      <protection locked="0"/>
    </xf>
    <xf numFmtId="0" fontId="1" fillId="5" borderId="8" xfId="0" applyFont="1" applyFill="1" applyBorder="1" applyAlignment="1" applyProtection="1">
      <alignment horizontal="center"/>
      <protection locked="0"/>
    </xf>
    <xf numFmtId="0" fontId="1" fillId="5" borderId="45" xfId="0" applyFont="1" applyFill="1" applyBorder="1" applyAlignment="1" applyProtection="1">
      <alignment horizontal="center"/>
      <protection locked="0"/>
    </xf>
    <xf numFmtId="0" fontId="21" fillId="7" borderId="0" xfId="0" applyFont="1" applyFill="1" applyBorder="1" applyAlignment="1" applyProtection="1">
      <alignment horizontal="left" vertical="center" wrapText="1"/>
    </xf>
    <xf numFmtId="0" fontId="14" fillId="0" borderId="44"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11" fillId="0" borderId="45" xfId="0" applyFont="1" applyFill="1" applyBorder="1" applyAlignment="1" applyProtection="1">
      <alignment horizontal="center" vertical="center" wrapText="1"/>
    </xf>
    <xf numFmtId="0" fontId="41" fillId="5" borderId="44" xfId="4" applyFill="1" applyBorder="1" applyAlignment="1" applyProtection="1">
      <alignment horizontal="center"/>
      <protection locked="0"/>
    </xf>
    <xf numFmtId="0" fontId="2" fillId="5" borderId="40" xfId="0" applyFont="1" applyFill="1" applyBorder="1" applyAlignment="1" applyProtection="1">
      <alignment horizontal="left" vertical="top" wrapText="1"/>
    </xf>
    <xf numFmtId="0" fontId="2" fillId="5" borderId="32" xfId="0" applyFont="1" applyFill="1" applyBorder="1" applyAlignment="1" applyProtection="1">
      <alignment horizontal="left" vertical="top" wrapText="1"/>
    </xf>
    <xf numFmtId="0" fontId="0" fillId="0" borderId="32" xfId="0" applyBorder="1" applyAlignment="1">
      <alignment horizontal="left" vertical="top" wrapText="1"/>
    </xf>
    <xf numFmtId="0" fontId="0" fillId="0" borderId="36" xfId="0" applyBorder="1" applyAlignment="1">
      <alignment horizontal="left" vertical="top" wrapText="1"/>
    </xf>
    <xf numFmtId="0" fontId="29" fillId="5" borderId="40" xfId="0" applyFont="1" applyFill="1" applyBorder="1" applyAlignment="1" applyProtection="1">
      <alignment horizontal="left" vertical="top" wrapText="1"/>
    </xf>
    <xf numFmtId="0" fontId="29" fillId="5" borderId="36" xfId="0" applyFont="1" applyFill="1" applyBorder="1" applyAlignment="1" applyProtection="1">
      <alignment horizontal="left" vertical="top" wrapText="1"/>
    </xf>
    <xf numFmtId="0" fontId="2" fillId="5" borderId="47" xfId="0" applyFont="1" applyFill="1" applyBorder="1" applyAlignment="1" applyProtection="1">
      <alignment horizontal="left" vertical="center" wrapText="1"/>
    </xf>
    <xf numFmtId="0" fontId="2" fillId="5" borderId="51" xfId="0" applyFont="1" applyFill="1" applyBorder="1" applyAlignment="1" applyProtection="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2" fillId="5" borderId="46"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66" fillId="7" borderId="12" xfId="0" applyFont="1" applyFill="1" applyBorder="1" applyAlignment="1">
      <alignment horizontal="center"/>
    </xf>
    <xf numFmtId="0" fontId="11" fillId="7" borderId="0" xfId="0" applyFont="1" applyFill="1" applyBorder="1" applyAlignment="1" applyProtection="1">
      <alignment horizontal="center" wrapText="1"/>
    </xf>
    <xf numFmtId="0" fontId="2" fillId="5" borderId="2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wrapText="1"/>
    </xf>
    <xf numFmtId="0" fontId="67" fillId="0" borderId="1" xfId="0" applyFont="1" applyFill="1" applyBorder="1" applyAlignment="1">
      <alignment horizontal="center"/>
    </xf>
    <xf numFmtId="0" fontId="46" fillId="0" borderId="44" xfId="0" applyFont="1" applyFill="1" applyBorder="1" applyAlignment="1">
      <alignment horizontal="center"/>
    </xf>
    <xf numFmtId="0" fontId="46" fillId="0" borderId="60" xfId="0" applyFont="1" applyFill="1" applyBorder="1" applyAlignment="1">
      <alignment horizontal="center"/>
    </xf>
    <xf numFmtId="0" fontId="49" fillId="0" borderId="17" xfId="0" applyFont="1" applyFill="1" applyBorder="1" applyAlignment="1"/>
    <xf numFmtId="0" fontId="0" fillId="12" borderId="44" xfId="0" applyFill="1" applyBorder="1" applyAlignment="1" applyProtection="1">
      <alignment horizontal="center" vertical="center"/>
    </xf>
    <xf numFmtId="0" fontId="0" fillId="12" borderId="8" xfId="0" applyFill="1" applyBorder="1" applyAlignment="1" applyProtection="1">
      <alignment horizontal="center" vertical="center"/>
    </xf>
    <xf numFmtId="0" fontId="0" fillId="12" borderId="45" xfId="0" applyFill="1" applyBorder="1" applyAlignment="1" applyProtection="1">
      <alignment horizontal="center" vertical="center"/>
    </xf>
    <xf numFmtId="0" fontId="52" fillId="10" borderId="24" xfId="0" applyFont="1" applyFill="1" applyBorder="1" applyAlignment="1" applyProtection="1">
      <alignment horizontal="center" vertical="center" wrapText="1"/>
    </xf>
    <xf numFmtId="0" fontId="52" fillId="10" borderId="28" xfId="0" applyFont="1" applyFill="1" applyBorder="1" applyAlignment="1" applyProtection="1">
      <alignment horizontal="center" vertical="center" wrapText="1"/>
    </xf>
    <xf numFmtId="0" fontId="69" fillId="0" borderId="0" xfId="0" applyFont="1" applyAlignment="1" applyProtection="1">
      <alignment horizontal="left"/>
    </xf>
    <xf numFmtId="0" fontId="0" fillId="12" borderId="34" xfId="0" applyFill="1" applyBorder="1" applyAlignment="1" applyProtection="1">
      <alignment horizontal="left" vertical="center" wrapText="1"/>
    </xf>
    <xf numFmtId="0" fontId="0" fillId="12" borderId="56" xfId="0" applyFill="1" applyBorder="1" applyAlignment="1" applyProtection="1">
      <alignment horizontal="left" vertical="center" wrapText="1"/>
    </xf>
    <xf numFmtId="0" fontId="0" fillId="12" borderId="30" xfId="0" applyFill="1" applyBorder="1" applyAlignment="1" applyProtection="1">
      <alignment horizontal="left" vertical="center" wrapText="1"/>
    </xf>
    <xf numFmtId="0" fontId="0" fillId="12" borderId="57" xfId="0" applyFill="1" applyBorder="1" applyAlignment="1" applyProtection="1">
      <alignment horizontal="left" vertical="center" wrapText="1"/>
    </xf>
    <xf numFmtId="0" fontId="0" fillId="12" borderId="59" xfId="0" applyFill="1" applyBorder="1" applyAlignment="1" applyProtection="1">
      <alignment horizontal="left" vertical="center" wrapText="1"/>
    </xf>
    <xf numFmtId="0" fontId="0" fillId="12" borderId="58" xfId="0" applyFill="1" applyBorder="1" applyAlignment="1" applyProtection="1">
      <alignment horizontal="left" vertical="center" wrapText="1"/>
    </xf>
    <xf numFmtId="0" fontId="42" fillId="11" borderId="34" xfId="5" applyFill="1" applyBorder="1" applyAlignment="1" applyProtection="1">
      <alignment horizontal="center" wrapText="1"/>
      <protection locked="0"/>
    </xf>
    <xf numFmtId="0" fontId="42" fillId="11" borderId="30" xfId="5" applyFill="1" applyBorder="1" applyAlignment="1" applyProtection="1">
      <alignment horizontal="center" wrapText="1"/>
      <protection locked="0"/>
    </xf>
    <xf numFmtId="0" fontId="42" fillId="11" borderId="33" xfId="5" applyFill="1" applyBorder="1" applyAlignment="1" applyProtection="1">
      <alignment horizontal="center" wrapText="1"/>
      <protection locked="0"/>
    </xf>
    <xf numFmtId="0" fontId="42" fillId="11" borderId="31" xfId="5" applyFill="1" applyBorder="1" applyAlignment="1" applyProtection="1">
      <alignment horizontal="center" wrapText="1"/>
      <protection locked="0"/>
    </xf>
    <xf numFmtId="0" fontId="0" fillId="0" borderId="34" xfId="0" applyBorder="1" applyAlignment="1" applyProtection="1">
      <alignment horizontal="left" vertical="center" wrapText="1"/>
    </xf>
    <xf numFmtId="0" fontId="0" fillId="0" borderId="56" xfId="0" applyBorder="1" applyAlignment="1" applyProtection="1">
      <alignment horizontal="left" vertical="center" wrapText="1"/>
    </xf>
    <xf numFmtId="0" fontId="0" fillId="0" borderId="30" xfId="0" applyBorder="1" applyAlignment="1" applyProtection="1">
      <alignment horizontal="left" vertical="center" wrapText="1"/>
    </xf>
    <xf numFmtId="0" fontId="0" fillId="0" borderId="34" xfId="0" applyBorder="1" applyAlignment="1" applyProtection="1">
      <alignment horizontal="center" vertical="center" wrapText="1"/>
    </xf>
    <xf numFmtId="0" fontId="0" fillId="0" borderId="56" xfId="0" applyBorder="1" applyAlignment="1" applyProtection="1">
      <alignment horizontal="center" vertical="center" wrapText="1"/>
    </xf>
    <xf numFmtId="0" fontId="0" fillId="0" borderId="30" xfId="0" applyBorder="1" applyAlignment="1" applyProtection="1">
      <alignment horizontal="center" vertical="center" wrapText="1"/>
    </xf>
    <xf numFmtId="0" fontId="42" fillId="0" borderId="34" xfId="5" applyFill="1" applyBorder="1" applyAlignment="1" applyProtection="1">
      <alignment horizontal="center" wrapText="1"/>
      <protection locked="0"/>
    </xf>
    <xf numFmtId="0" fontId="42" fillId="0" borderId="30" xfId="5" applyFill="1" applyBorder="1" applyAlignment="1" applyProtection="1">
      <alignment horizontal="center" wrapText="1"/>
      <protection locked="0"/>
    </xf>
    <xf numFmtId="0" fontId="42" fillId="4" borderId="33" xfId="5" applyBorder="1" applyAlignment="1" applyProtection="1">
      <alignment horizontal="center" wrapText="1"/>
      <protection locked="0"/>
    </xf>
    <xf numFmtId="0" fontId="42" fillId="4" borderId="31" xfId="5" applyBorder="1" applyAlignment="1" applyProtection="1">
      <alignment horizontal="center" wrapText="1"/>
      <protection locked="0"/>
    </xf>
    <xf numFmtId="0" fontId="57" fillId="4" borderId="34" xfId="5" applyFont="1" applyBorder="1" applyAlignment="1" applyProtection="1">
      <alignment horizontal="center" vertical="center"/>
      <protection locked="0"/>
    </xf>
    <xf numFmtId="0" fontId="57" fillId="4" borderId="30" xfId="5" applyFont="1" applyBorder="1" applyAlignment="1" applyProtection="1">
      <alignment horizontal="center" vertical="center"/>
      <protection locked="0"/>
    </xf>
    <xf numFmtId="0" fontId="57" fillId="11" borderId="34" xfId="5" applyFont="1" applyFill="1" applyBorder="1" applyAlignment="1" applyProtection="1">
      <alignment horizontal="center" vertical="center"/>
      <protection locked="0"/>
    </xf>
    <xf numFmtId="0" fontId="57" fillId="11" borderId="30" xfId="5" applyFont="1" applyFill="1" applyBorder="1" applyAlignment="1" applyProtection="1">
      <alignment horizontal="center" vertical="center"/>
      <protection locked="0"/>
    </xf>
    <xf numFmtId="0" fontId="52" fillId="10" borderId="35" xfId="0" applyFont="1" applyFill="1" applyBorder="1" applyAlignment="1" applyProtection="1">
      <alignment horizontal="center" vertical="center" wrapText="1"/>
    </xf>
    <xf numFmtId="0" fontId="52" fillId="10" borderId="36" xfId="0" applyFont="1" applyFill="1" applyBorder="1" applyAlignment="1" applyProtection="1">
      <alignment horizontal="center" vertical="center" wrapText="1"/>
    </xf>
    <xf numFmtId="0" fontId="57" fillId="4" borderId="35" xfId="5" applyFont="1" applyBorder="1" applyAlignment="1" applyProtection="1">
      <alignment horizontal="center" vertical="center" wrapText="1"/>
      <protection locked="0"/>
    </xf>
    <xf numFmtId="0" fontId="57" fillId="4" borderId="36" xfId="5" applyFont="1" applyBorder="1" applyAlignment="1" applyProtection="1">
      <alignment horizontal="center" vertical="center" wrapText="1"/>
      <protection locked="0"/>
    </xf>
    <xf numFmtId="0" fontId="57" fillId="11" borderId="35" xfId="5" applyFont="1" applyFill="1" applyBorder="1" applyAlignment="1" applyProtection="1">
      <alignment horizontal="center" vertical="center" wrapText="1"/>
      <protection locked="0"/>
    </xf>
    <xf numFmtId="0" fontId="57" fillId="11" borderId="36" xfId="5" applyFont="1" applyFill="1" applyBorder="1" applyAlignment="1" applyProtection="1">
      <alignment horizontal="center" vertical="center" wrapText="1"/>
      <protection locked="0"/>
    </xf>
    <xf numFmtId="0" fontId="52" fillId="10" borderId="24" xfId="0" applyFont="1" applyFill="1" applyBorder="1" applyAlignment="1" applyProtection="1">
      <alignment horizontal="center" vertical="center"/>
    </xf>
    <xf numFmtId="0" fontId="52" fillId="10" borderId="51" xfId="0" applyFont="1" applyFill="1" applyBorder="1" applyAlignment="1" applyProtection="1">
      <alignment horizontal="center" vertical="center"/>
    </xf>
    <xf numFmtId="0" fontId="52" fillId="10" borderId="47" xfId="0" applyFont="1" applyFill="1" applyBorder="1" applyAlignment="1" applyProtection="1">
      <alignment horizontal="center" vertical="center" wrapText="1"/>
    </xf>
    <xf numFmtId="0" fontId="52" fillId="10" borderId="52" xfId="0" applyFont="1" applyFill="1" applyBorder="1" applyAlignment="1" applyProtection="1">
      <alignment horizontal="center" vertical="center"/>
    </xf>
    <xf numFmtId="0" fontId="52" fillId="10" borderId="28" xfId="0" applyFont="1" applyFill="1" applyBorder="1" applyAlignment="1" applyProtection="1">
      <alignment horizontal="center" vertical="center"/>
    </xf>
    <xf numFmtId="0" fontId="42" fillId="11" borderId="35" xfId="5" applyFill="1" applyBorder="1" applyAlignment="1" applyProtection="1">
      <alignment horizontal="center" vertical="center" wrapText="1"/>
      <protection locked="0"/>
    </xf>
    <xf numFmtId="0" fontId="42" fillId="11" borderId="36" xfId="5" applyFill="1" applyBorder="1" applyAlignment="1" applyProtection="1">
      <alignment horizontal="center" vertical="center" wrapText="1"/>
      <protection locked="0"/>
    </xf>
    <xf numFmtId="0" fontId="0" fillId="0" borderId="38" xfId="0" applyBorder="1" applyAlignment="1" applyProtection="1">
      <alignment horizontal="left" vertical="center" wrapText="1"/>
    </xf>
    <xf numFmtId="0" fontId="42" fillId="11" borderId="35" xfId="5" applyFill="1" applyBorder="1" applyAlignment="1" applyProtection="1">
      <alignment horizontal="center"/>
      <protection locked="0"/>
    </xf>
    <xf numFmtId="0" fontId="42" fillId="11" borderId="36" xfId="5" applyFill="1" applyBorder="1" applyAlignment="1" applyProtection="1">
      <alignment horizontal="center"/>
      <protection locked="0"/>
    </xf>
    <xf numFmtId="10" fontId="42" fillId="4" borderId="35" xfId="5" applyNumberFormat="1" applyBorder="1" applyAlignment="1" applyProtection="1">
      <alignment horizontal="center" vertical="center" wrapText="1"/>
      <protection locked="0"/>
    </xf>
    <xf numFmtId="10" fontId="42" fillId="4" borderId="26" xfId="5" applyNumberFormat="1" applyBorder="1" applyAlignment="1" applyProtection="1">
      <alignment horizontal="center" vertical="center" wrapText="1"/>
      <protection locked="0"/>
    </xf>
    <xf numFmtId="0" fontId="42" fillId="4" borderId="35" xfId="5" applyBorder="1" applyAlignment="1" applyProtection="1">
      <alignment horizontal="center" vertical="center" wrapText="1"/>
      <protection locked="0"/>
    </xf>
    <xf numFmtId="0" fontId="42" fillId="4" borderId="32" xfId="5" applyBorder="1" applyAlignment="1" applyProtection="1">
      <alignment horizontal="center" vertical="center" wrapText="1"/>
      <protection locked="0"/>
    </xf>
    <xf numFmtId="9" fontId="42" fillId="11" borderId="40" xfId="6" applyFont="1" applyFill="1" applyBorder="1" applyAlignment="1" applyProtection="1">
      <alignment horizontal="center" vertical="center" wrapText="1"/>
      <protection locked="0"/>
    </xf>
    <xf numFmtId="9" fontId="42" fillId="11" borderId="26" xfId="6" applyFont="1" applyFill="1" applyBorder="1" applyAlignment="1" applyProtection="1">
      <alignment horizontal="center" vertical="center" wrapText="1"/>
      <protection locked="0"/>
    </xf>
    <xf numFmtId="0" fontId="42" fillId="11" borderId="40" xfId="5" applyFill="1" applyBorder="1" applyAlignment="1" applyProtection="1">
      <alignment horizontal="center" vertical="center" wrapText="1"/>
      <protection locked="0"/>
    </xf>
    <xf numFmtId="0" fontId="42" fillId="11" borderId="26" xfId="5" applyFill="1" applyBorder="1" applyAlignment="1" applyProtection="1">
      <alignment horizontal="center" vertical="center" wrapText="1"/>
      <protection locked="0"/>
    </xf>
    <xf numFmtId="0" fontId="52" fillId="10" borderId="32" xfId="0" applyFont="1" applyFill="1" applyBorder="1" applyAlignment="1" applyProtection="1">
      <alignment horizontal="center" vertical="center" wrapText="1"/>
    </xf>
    <xf numFmtId="0" fontId="42" fillId="4" borderId="32" xfId="5" applyBorder="1" applyAlignment="1" applyProtection="1">
      <alignment horizontal="center" vertical="center"/>
      <protection locked="0"/>
    </xf>
    <xf numFmtId="0" fontId="42" fillId="11" borderId="32" xfId="5" applyFill="1" applyBorder="1" applyAlignment="1" applyProtection="1">
      <alignment horizontal="center" vertical="center"/>
      <protection locked="0"/>
    </xf>
    <xf numFmtId="0" fontId="42" fillId="11" borderId="36" xfId="5" applyFill="1" applyBorder="1" applyAlignment="1" applyProtection="1">
      <alignment horizontal="center" vertical="center"/>
      <protection locked="0"/>
    </xf>
    <xf numFmtId="0" fontId="42" fillId="4" borderId="36" xfId="5" applyBorder="1" applyAlignment="1" applyProtection="1">
      <alignment horizontal="center" vertical="center" wrapText="1"/>
      <protection locked="0"/>
    </xf>
    <xf numFmtId="0" fontId="42" fillId="4" borderId="35" xfId="5" applyBorder="1" applyAlignment="1" applyProtection="1">
      <alignment horizontal="center"/>
      <protection locked="0"/>
    </xf>
    <xf numFmtId="0" fontId="42" fillId="4" borderId="36" xfId="5" applyBorder="1" applyAlignment="1" applyProtection="1">
      <alignment horizontal="center"/>
      <protection locked="0"/>
    </xf>
    <xf numFmtId="0" fontId="42" fillId="11" borderId="35" xfId="5" applyFill="1" applyBorder="1" applyAlignment="1" applyProtection="1">
      <alignment horizontal="center" vertical="center"/>
      <protection locked="0"/>
    </xf>
    <xf numFmtId="0" fontId="42" fillId="11" borderId="26" xfId="5" applyFill="1" applyBorder="1" applyAlignment="1" applyProtection="1">
      <alignment horizontal="center" vertical="center"/>
      <protection locked="0"/>
    </xf>
    <xf numFmtId="0" fontId="0" fillId="12" borderId="54" xfId="0" applyFill="1" applyBorder="1" applyAlignment="1" applyProtection="1">
      <alignment horizontal="center" vertical="center"/>
    </xf>
    <xf numFmtId="0" fontId="0" fillId="12" borderId="55" xfId="0" applyFill="1" applyBorder="1" applyAlignment="1" applyProtection="1">
      <alignment horizontal="center" vertical="center"/>
    </xf>
    <xf numFmtId="0" fontId="0" fillId="12" borderId="43" xfId="0" applyFill="1" applyBorder="1" applyAlignment="1" applyProtection="1">
      <alignment horizontal="center" vertical="center"/>
    </xf>
    <xf numFmtId="0" fontId="42" fillId="4" borderId="35" xfId="5" applyBorder="1" applyAlignment="1" applyProtection="1">
      <alignment horizontal="center" vertical="center"/>
      <protection locked="0"/>
    </xf>
    <xf numFmtId="0" fontId="42" fillId="4" borderId="26" xfId="5" applyBorder="1" applyAlignment="1" applyProtection="1">
      <alignment horizontal="center" vertical="center"/>
      <protection locked="0"/>
    </xf>
    <xf numFmtId="0" fontId="42" fillId="4" borderId="33" xfId="5" applyBorder="1" applyAlignment="1" applyProtection="1">
      <alignment horizontal="center" vertical="center"/>
      <protection locked="0"/>
    </xf>
    <xf numFmtId="0" fontId="42" fillId="4" borderId="31" xfId="5" applyBorder="1" applyAlignment="1" applyProtection="1">
      <alignment horizontal="center" vertical="center"/>
      <protection locked="0"/>
    </xf>
    <xf numFmtId="0" fontId="42" fillId="4" borderId="34" xfId="5" applyBorder="1" applyAlignment="1" applyProtection="1">
      <alignment horizontal="center" vertical="center"/>
      <protection locked="0"/>
    </xf>
    <xf numFmtId="0" fontId="42" fillId="4" borderId="30" xfId="5" applyBorder="1" applyAlignment="1" applyProtection="1">
      <alignment horizontal="center" vertical="center"/>
      <protection locked="0"/>
    </xf>
    <xf numFmtId="0" fontId="42" fillId="9" borderId="34" xfId="5" applyFill="1" applyBorder="1" applyAlignment="1" applyProtection="1">
      <alignment horizontal="center" vertical="center"/>
      <protection locked="0"/>
    </xf>
    <xf numFmtId="0" fontId="42" fillId="9" borderId="30" xfId="5" applyFill="1" applyBorder="1" applyAlignment="1" applyProtection="1">
      <alignment horizontal="center" vertical="center"/>
      <protection locked="0"/>
    </xf>
    <xf numFmtId="0" fontId="42" fillId="0" borderId="34" xfId="5" applyFill="1" applyBorder="1" applyAlignment="1" applyProtection="1">
      <alignment horizontal="center" vertical="center"/>
      <protection locked="0"/>
    </xf>
    <xf numFmtId="0" fontId="42" fillId="0" borderId="30" xfId="5" applyFill="1" applyBorder="1" applyAlignment="1" applyProtection="1">
      <alignment horizontal="center" vertical="center"/>
      <protection locked="0"/>
    </xf>
    <xf numFmtId="0" fontId="0" fillId="0" borderId="27" xfId="0" applyBorder="1" applyAlignment="1" applyProtection="1">
      <alignment horizontal="left" vertical="center" wrapText="1"/>
    </xf>
    <xf numFmtId="0" fontId="52" fillId="10" borderId="26" xfId="0" applyFont="1" applyFill="1" applyBorder="1" applyAlignment="1" applyProtection="1">
      <alignment horizontal="center" vertical="center" wrapText="1"/>
    </xf>
    <xf numFmtId="0" fontId="52" fillId="10" borderId="47" xfId="0" applyFont="1" applyFill="1" applyBorder="1" applyAlignment="1" applyProtection="1">
      <alignment horizontal="center" vertical="center"/>
    </xf>
    <xf numFmtId="0" fontId="42" fillId="4" borderId="26" xfId="5" applyBorder="1" applyAlignment="1" applyProtection="1">
      <alignment horizontal="center" vertical="center" wrapText="1"/>
      <protection locked="0"/>
    </xf>
    <xf numFmtId="0" fontId="0" fillId="12" borderId="10" xfId="0" applyFill="1" applyBorder="1" applyAlignment="1" applyProtection="1">
      <alignment horizontal="center" vertical="center"/>
    </xf>
    <xf numFmtId="0" fontId="42" fillId="11" borderId="34" xfId="5" applyFill="1" applyBorder="1" applyAlignment="1" applyProtection="1">
      <alignment horizontal="center" vertical="center"/>
      <protection locked="0"/>
    </xf>
    <xf numFmtId="0" fontId="42" fillId="11" borderId="30" xfId="5" applyFill="1" applyBorder="1" applyAlignment="1" applyProtection="1">
      <alignment horizontal="center" vertical="center"/>
      <protection locked="0"/>
    </xf>
    <xf numFmtId="0" fontId="42" fillId="11" borderId="33" xfId="5" applyFill="1" applyBorder="1" applyAlignment="1" applyProtection="1">
      <alignment horizontal="center" vertical="center"/>
      <protection locked="0"/>
    </xf>
    <xf numFmtId="0" fontId="42" fillId="11" borderId="31" xfId="5" applyFill="1" applyBorder="1" applyAlignment="1" applyProtection="1">
      <alignment horizontal="center" vertical="center"/>
      <protection locked="0"/>
    </xf>
    <xf numFmtId="0" fontId="0" fillId="12" borderId="34" xfId="0" applyFill="1" applyBorder="1" applyAlignment="1" applyProtection="1">
      <alignment horizontal="center" vertical="center" wrapText="1"/>
    </xf>
    <xf numFmtId="0" fontId="0" fillId="12" borderId="56" xfId="0" applyFill="1" applyBorder="1" applyAlignment="1" applyProtection="1">
      <alignment horizontal="center" vertical="center" wrapText="1"/>
    </xf>
    <xf numFmtId="0" fontId="0" fillId="12" borderId="30" xfId="0" applyFill="1" applyBorder="1" applyAlignment="1" applyProtection="1">
      <alignment horizontal="center" vertical="center" wrapText="1"/>
    </xf>
    <xf numFmtId="0" fontId="0" fillId="0" borderId="27" xfId="0" applyBorder="1" applyAlignment="1" applyProtection="1">
      <alignment horizontal="center" vertical="center" wrapText="1"/>
    </xf>
    <xf numFmtId="10" fontId="42" fillId="11" borderId="35" xfId="5" applyNumberFormat="1" applyFill="1" applyBorder="1" applyAlignment="1" applyProtection="1">
      <alignment horizontal="center" vertical="center"/>
      <protection locked="0"/>
    </xf>
    <xf numFmtId="10" fontId="42" fillId="11" borderId="26" xfId="5" applyNumberFormat="1" applyFill="1" applyBorder="1" applyAlignment="1" applyProtection="1">
      <alignment horizontal="center" vertical="center"/>
      <protection locked="0"/>
    </xf>
    <xf numFmtId="0" fontId="57" fillId="11" borderId="35" xfId="5" applyFont="1" applyFill="1" applyBorder="1" applyAlignment="1" applyProtection="1">
      <alignment horizontal="center" vertical="center"/>
      <protection locked="0"/>
    </xf>
    <xf numFmtId="0" fontId="57" fillId="11" borderId="26" xfId="5" applyFont="1" applyFill="1" applyBorder="1" applyAlignment="1" applyProtection="1">
      <alignment horizontal="center" vertical="center"/>
      <protection locked="0"/>
    </xf>
    <xf numFmtId="0" fontId="0" fillId="0" borderId="57" xfId="0" applyBorder="1" applyAlignment="1" applyProtection="1">
      <alignment horizontal="left" vertical="center" wrapText="1"/>
    </xf>
    <xf numFmtId="0" fontId="0" fillId="0" borderId="58" xfId="0" applyBorder="1" applyAlignment="1" applyProtection="1">
      <alignment horizontal="left" vertical="center" wrapText="1"/>
    </xf>
    <xf numFmtId="0" fontId="57" fillId="4" borderId="35" xfId="5" applyFont="1" applyBorder="1" applyAlignment="1" applyProtection="1">
      <alignment horizontal="center" vertical="center"/>
      <protection locked="0"/>
    </xf>
    <xf numFmtId="0" fontId="57" fillId="4" borderId="26" xfId="5" applyFont="1" applyBorder="1" applyAlignment="1" applyProtection="1">
      <alignment horizontal="center" vertical="center"/>
      <protection locked="0"/>
    </xf>
    <xf numFmtId="0" fontId="47" fillId="7" borderId="12" xfId="0" applyFont="1" applyFill="1" applyBorder="1" applyAlignment="1">
      <alignment horizontal="center" vertical="center"/>
    </xf>
    <xf numFmtId="0" fontId="19" fillId="7" borderId="11" xfId="0" applyFont="1" applyFill="1" applyBorder="1" applyAlignment="1">
      <alignment horizontal="center" vertical="top" wrapText="1"/>
    </xf>
    <xf numFmtId="0" fontId="19" fillId="7" borderId="12" xfId="0" applyFont="1" applyFill="1" applyBorder="1" applyAlignment="1">
      <alignment horizontal="center" vertical="top" wrapText="1"/>
    </xf>
    <xf numFmtId="0" fontId="58" fillId="7" borderId="12" xfId="0" applyFont="1" applyFill="1" applyBorder="1" applyAlignment="1">
      <alignment horizontal="center" vertical="top" wrapText="1"/>
    </xf>
    <xf numFmtId="0" fontId="41" fillId="7" borderId="16" xfId="4" applyFill="1" applyBorder="1" applyAlignment="1" applyProtection="1">
      <alignment horizontal="center" vertical="top" wrapText="1"/>
    </xf>
    <xf numFmtId="0" fontId="41" fillId="7" borderId="17" xfId="4" applyFill="1" applyBorder="1" applyAlignment="1" applyProtection="1">
      <alignment horizontal="center" vertical="top" wrapText="1"/>
    </xf>
    <xf numFmtId="0" fontId="68" fillId="5" borderId="35" xfId="0" applyFont="1" applyFill="1" applyBorder="1" applyAlignment="1">
      <alignment horizontal="center" vertical="center"/>
    </xf>
    <xf numFmtId="0" fontId="68" fillId="5" borderId="32" xfId="0" applyFont="1" applyFill="1" applyBorder="1" applyAlignment="1">
      <alignment horizontal="center" vertical="center"/>
    </xf>
    <xf numFmtId="0" fontId="68" fillId="5" borderId="26" xfId="0" applyFont="1" applyFill="1" applyBorder="1" applyAlignment="1">
      <alignment horizontal="center" vertical="center"/>
    </xf>
    <xf numFmtId="0" fontId="42" fillId="4" borderId="35" xfId="5" applyBorder="1" applyAlignment="1" applyProtection="1">
      <alignment horizontal="left" vertical="center" wrapText="1"/>
      <protection locked="0"/>
    </xf>
    <xf numFmtId="0" fontId="42" fillId="4" borderId="32" xfId="5" applyBorder="1" applyAlignment="1" applyProtection="1">
      <alignment horizontal="left" vertical="center" wrapText="1"/>
      <protection locked="0"/>
    </xf>
    <xf numFmtId="0" fontId="42" fillId="4" borderId="36" xfId="5" applyBorder="1" applyAlignment="1" applyProtection="1">
      <alignment horizontal="left" vertical="center" wrapText="1"/>
      <protection locked="0"/>
    </xf>
    <xf numFmtId="0" fontId="42" fillId="11" borderId="35" xfId="5" applyFill="1" applyBorder="1" applyAlignment="1" applyProtection="1">
      <alignment horizontal="left" vertical="center" wrapText="1"/>
      <protection locked="0"/>
    </xf>
    <xf numFmtId="0" fontId="42" fillId="11" borderId="32" xfId="5" applyFill="1" applyBorder="1" applyAlignment="1" applyProtection="1">
      <alignment horizontal="left" vertical="center" wrapText="1"/>
      <protection locked="0"/>
    </xf>
    <xf numFmtId="0" fontId="42" fillId="11" borderId="36" xfId="5" applyFill="1" applyBorder="1" applyAlignment="1" applyProtection="1">
      <alignment horizontal="left" vertical="center" wrapText="1"/>
      <protection locked="0"/>
    </xf>
    <xf numFmtId="0" fontId="0" fillId="12" borderId="20" xfId="0" applyFill="1" applyBorder="1" applyAlignment="1" applyProtection="1">
      <alignment horizontal="center" vertical="center"/>
    </xf>
  </cellXfs>
  <cellStyles count="8">
    <cellStyle name="Bad" xfId="1" builtinId="27"/>
    <cellStyle name="Comma" xfId="2" builtinId="3"/>
    <cellStyle name="Comma 2" xfId="7"/>
    <cellStyle name="Good" xfId="3" builtinId="26"/>
    <cellStyle name="Hyperlink" xfId="4" builtinId="8"/>
    <cellStyle name="Neutral" xfId="5" builtinId="28"/>
    <cellStyle name="Normal" xfId="0" builtinId="0"/>
    <cellStyle name="Percent" xfId="6"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600075</xdr:colOff>
      <xdr:row>0</xdr:row>
      <xdr:rowOff>171450</xdr:rowOff>
    </xdr:from>
    <xdr:to>
      <xdr:col>2</xdr:col>
      <xdr:colOff>809625</xdr:colOff>
      <xdr:row>6</xdr:row>
      <xdr:rowOff>47625</xdr:rowOff>
    </xdr:to>
    <xdr:sp macro="" textlink="">
      <xdr:nvSpPr>
        <xdr:cNvPr id="12987" name="AutoShape 4">
          <a:extLst>
            <a:ext uri="{FF2B5EF4-FFF2-40B4-BE49-F238E27FC236}">
              <a16:creationId xmlns:a16="http://schemas.microsoft.com/office/drawing/2014/main" id="{E49EE80B-9162-485D-97CD-42D9A08D7F6E}"/>
            </a:ext>
          </a:extLst>
        </xdr:cNvPr>
        <xdr:cNvSpPr>
          <a:spLocks noChangeAspect="1" noChangeArrowheads="1"/>
        </xdr:cNvSpPr>
      </xdr:nvSpPr>
      <xdr:spPr bwMode="auto">
        <a:xfrm>
          <a:off x="762000" y="171450"/>
          <a:ext cx="9334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38100</xdr:rowOff>
    </xdr:from>
    <xdr:to>
      <xdr:col>1</xdr:col>
      <xdr:colOff>1257300</xdr:colOff>
      <xdr:row>4</xdr:row>
      <xdr:rowOff>57150</xdr:rowOff>
    </xdr:to>
    <xdr:pic>
      <xdr:nvPicPr>
        <xdr:cNvPr id="2934" name="logo-image" descr="Home">
          <a:extLst>
            <a:ext uri="{FF2B5EF4-FFF2-40B4-BE49-F238E27FC236}">
              <a16:creationId xmlns:a16="http://schemas.microsoft.com/office/drawing/2014/main" id="{C135D6F5-A450-4471-9200-2E916161CB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238125"/>
          <a:ext cx="123825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achr@dtu.dk" TargetMode="External"/><Relationship Id="rId2" Type="http://schemas.openxmlformats.org/officeDocument/2006/relationships/hyperlink" Target="mailto:nmwihava@gmail.com" TargetMode="External"/><Relationship Id="rId1" Type="http://schemas.openxmlformats.org/officeDocument/2006/relationships/hyperlink" Target="mailto:Freddy_Manyika@hotmail.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ps@vpo.go.t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Freddy_Manyika@hotmail.com" TargetMode="External"/><Relationship Id="rId1" Type="http://schemas.openxmlformats.org/officeDocument/2006/relationships/hyperlink" Target="mailto:lachr@dtu.d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abSelected="1" zoomScale="85" zoomScaleNormal="85" workbookViewId="0">
      <selection activeCell="D19" sqref="D19"/>
    </sheetView>
  </sheetViews>
  <sheetFormatPr defaultColWidth="102.28515625" defaultRowHeight="15"/>
  <cols>
    <col min="1" max="1" width="2.42578125" style="1" customWidth="1"/>
    <col min="2" max="2" width="10.85546875" style="122" customWidth="1"/>
    <col min="3" max="3" width="14.85546875" style="122" customWidth="1"/>
    <col min="4" max="4" width="174.28515625" style="1" customWidth="1"/>
    <col min="5" max="5" width="3.7109375" style="1" customWidth="1"/>
    <col min="6" max="6" width="9.140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row r="2" spans="2:16" ht="15.75" thickBot="1">
      <c r="B2" s="123"/>
      <c r="C2" s="124"/>
      <c r="D2" s="78"/>
      <c r="E2" s="79"/>
    </row>
    <row r="3" spans="2:16" ht="19.5" thickBot="1">
      <c r="B3" s="125"/>
      <c r="C3" s="126"/>
      <c r="D3" s="89" t="s">
        <v>0</v>
      </c>
      <c r="E3" s="81"/>
    </row>
    <row r="4" spans="2:16" ht="15.75" thickBot="1">
      <c r="B4" s="125"/>
      <c r="C4" s="126"/>
      <c r="D4" s="80"/>
      <c r="E4" s="81"/>
    </row>
    <row r="5" spans="2:16" ht="15.75" thickBot="1">
      <c r="B5" s="125"/>
      <c r="C5" s="129" t="s">
        <v>1</v>
      </c>
      <c r="D5" s="266" t="s">
        <v>2</v>
      </c>
      <c r="E5" s="81"/>
    </row>
    <row r="6" spans="2:16" s="3" customFormat="1" ht="15.75" thickBot="1">
      <c r="B6" s="127"/>
      <c r="C6" s="87"/>
      <c r="D6" s="47"/>
      <c r="E6" s="45"/>
      <c r="G6" s="2"/>
      <c r="H6" s="2"/>
      <c r="I6" s="2"/>
      <c r="J6" s="2"/>
      <c r="K6" s="2"/>
      <c r="L6" s="2"/>
      <c r="M6" s="2"/>
      <c r="N6" s="2"/>
      <c r="O6" s="2"/>
      <c r="P6" s="2"/>
    </row>
    <row r="7" spans="2:16" s="3" customFormat="1" ht="30.75" customHeight="1" thickBot="1">
      <c r="B7" s="127"/>
      <c r="C7" s="82" t="s">
        <v>3</v>
      </c>
      <c r="D7" s="13" t="s">
        <v>4</v>
      </c>
      <c r="E7" s="45"/>
      <c r="G7" s="2"/>
      <c r="H7" s="2"/>
      <c r="I7" s="2"/>
      <c r="J7" s="2"/>
      <c r="K7" s="2"/>
      <c r="L7" s="2"/>
      <c r="M7" s="2"/>
      <c r="N7" s="2"/>
      <c r="O7" s="2"/>
      <c r="P7" s="2"/>
    </row>
    <row r="8" spans="2:16" s="3" customFormat="1" hidden="1">
      <c r="B8" s="125"/>
      <c r="C8" s="126"/>
      <c r="D8" s="80"/>
      <c r="E8" s="45"/>
      <c r="G8" s="2"/>
      <c r="H8" s="2"/>
      <c r="I8" s="2"/>
      <c r="J8" s="2"/>
      <c r="K8" s="2"/>
      <c r="L8" s="2"/>
      <c r="M8" s="2"/>
      <c r="N8" s="2"/>
      <c r="O8" s="2"/>
      <c r="P8" s="2"/>
    </row>
    <row r="9" spans="2:16" s="3" customFormat="1" hidden="1">
      <c r="B9" s="125"/>
      <c r="C9" s="126"/>
      <c r="D9" s="80"/>
      <c r="E9" s="45"/>
      <c r="G9" s="2"/>
      <c r="H9" s="2"/>
      <c r="I9" s="2"/>
      <c r="J9" s="2"/>
      <c r="K9" s="2"/>
      <c r="L9" s="2"/>
      <c r="M9" s="2"/>
      <c r="N9" s="2"/>
      <c r="O9" s="2"/>
      <c r="P9" s="2"/>
    </row>
    <row r="10" spans="2:16" s="3" customFormat="1" hidden="1">
      <c r="B10" s="125"/>
      <c r="C10" s="126"/>
      <c r="D10" s="80"/>
      <c r="E10" s="45"/>
      <c r="G10" s="2"/>
      <c r="H10" s="2"/>
      <c r="I10" s="2"/>
      <c r="J10" s="2"/>
      <c r="K10" s="2"/>
      <c r="L10" s="2"/>
      <c r="M10" s="2"/>
      <c r="N10" s="2"/>
      <c r="O10" s="2"/>
      <c r="P10" s="2"/>
    </row>
    <row r="11" spans="2:16" s="3" customFormat="1" hidden="1">
      <c r="B11" s="125"/>
      <c r="C11" s="126"/>
      <c r="D11" s="80"/>
      <c r="E11" s="45"/>
      <c r="G11" s="2"/>
      <c r="H11" s="2"/>
      <c r="I11" s="2"/>
      <c r="J11" s="2"/>
      <c r="K11" s="2"/>
      <c r="L11" s="2"/>
      <c r="M11" s="2"/>
      <c r="N11" s="2"/>
      <c r="O11" s="2"/>
      <c r="P11" s="2"/>
    </row>
    <row r="12" spans="2:16" s="3" customFormat="1" ht="15.75" thickBot="1">
      <c r="B12" s="127"/>
      <c r="C12" s="87"/>
      <c r="D12" s="47"/>
      <c r="E12" s="45"/>
      <c r="G12" s="2"/>
      <c r="H12" s="2"/>
      <c r="I12" s="2"/>
      <c r="J12" s="2"/>
      <c r="K12" s="2"/>
      <c r="L12" s="2"/>
      <c r="M12" s="2"/>
      <c r="N12" s="2"/>
      <c r="O12" s="2"/>
      <c r="P12" s="2"/>
    </row>
    <row r="13" spans="2:16" s="3" customFormat="1" ht="174.75" customHeight="1" thickBot="1">
      <c r="B13" s="127"/>
      <c r="C13" s="83" t="s">
        <v>5</v>
      </c>
      <c r="D13" s="13" t="s">
        <v>6</v>
      </c>
      <c r="E13" s="45"/>
      <c r="G13" s="2"/>
      <c r="H13" s="2"/>
      <c r="I13" s="2"/>
      <c r="J13" s="2"/>
      <c r="K13" s="2"/>
      <c r="L13" s="2"/>
      <c r="M13" s="2"/>
      <c r="N13" s="2"/>
      <c r="O13" s="2"/>
      <c r="P13" s="2"/>
    </row>
    <row r="14" spans="2:16" s="3" customFormat="1" ht="15.75" thickBot="1">
      <c r="B14" s="127"/>
      <c r="C14" s="87"/>
      <c r="D14" s="47"/>
      <c r="E14" s="45"/>
      <c r="G14" s="2"/>
      <c r="H14" s="2" t="s">
        <v>7</v>
      </c>
      <c r="I14" s="2" t="s">
        <v>8</v>
      </c>
      <c r="J14" s="2"/>
      <c r="K14" s="2" t="s">
        <v>9</v>
      </c>
      <c r="L14" s="2" t="s">
        <v>10</v>
      </c>
      <c r="M14" s="2" t="s">
        <v>11</v>
      </c>
      <c r="N14" s="2" t="s">
        <v>12</v>
      </c>
      <c r="O14" s="2" t="s">
        <v>13</v>
      </c>
      <c r="P14" s="2" t="s">
        <v>14</v>
      </c>
    </row>
    <row r="15" spans="2:16" s="3" customFormat="1" ht="16.5" thickBot="1">
      <c r="B15" s="127"/>
      <c r="C15" s="84" t="s">
        <v>15</v>
      </c>
      <c r="D15" s="230" t="s">
        <v>16</v>
      </c>
      <c r="E15" s="45"/>
      <c r="G15" s="2"/>
      <c r="H15" s="4" t="s">
        <v>17</v>
      </c>
      <c r="I15" s="2" t="s">
        <v>18</v>
      </c>
      <c r="J15" s="2" t="s">
        <v>19</v>
      </c>
      <c r="K15" s="2" t="s">
        <v>20</v>
      </c>
      <c r="L15" s="2">
        <v>1</v>
      </c>
      <c r="M15" s="2">
        <v>1</v>
      </c>
      <c r="N15" s="2" t="s">
        <v>21</v>
      </c>
      <c r="O15" s="2" t="s">
        <v>22</v>
      </c>
      <c r="P15" s="2" t="s">
        <v>23</v>
      </c>
    </row>
    <row r="16" spans="2:16" s="3" customFormat="1" ht="29.25" customHeight="1">
      <c r="B16" s="434" t="s">
        <v>24</v>
      </c>
      <c r="C16" s="435"/>
      <c r="D16" s="14" t="s">
        <v>25</v>
      </c>
      <c r="E16" s="45"/>
      <c r="G16" s="2"/>
      <c r="H16" s="4" t="s">
        <v>26</v>
      </c>
      <c r="I16" s="2" t="s">
        <v>27</v>
      </c>
      <c r="J16" s="2" t="s">
        <v>28</v>
      </c>
      <c r="K16" s="2" t="s">
        <v>29</v>
      </c>
      <c r="L16" s="2">
        <v>2</v>
      </c>
      <c r="M16" s="2">
        <v>2</v>
      </c>
      <c r="N16" s="2" t="s">
        <v>30</v>
      </c>
      <c r="O16" s="2" t="s">
        <v>31</v>
      </c>
      <c r="P16" s="2" t="s">
        <v>32</v>
      </c>
    </row>
    <row r="17" spans="2:16" s="3" customFormat="1">
      <c r="B17" s="127"/>
      <c r="C17" s="84" t="s">
        <v>33</v>
      </c>
      <c r="D17" s="14" t="s">
        <v>34</v>
      </c>
      <c r="E17" s="45"/>
      <c r="G17" s="2"/>
      <c r="H17" s="4" t="s">
        <v>35</v>
      </c>
      <c r="I17" s="2" t="s">
        <v>36</v>
      </c>
      <c r="J17" s="2"/>
      <c r="K17" s="2" t="s">
        <v>37</v>
      </c>
      <c r="L17" s="2">
        <v>3</v>
      </c>
      <c r="M17" s="2">
        <v>3</v>
      </c>
      <c r="N17" s="2" t="s">
        <v>38</v>
      </c>
      <c r="O17" s="2" t="s">
        <v>39</v>
      </c>
      <c r="P17" s="2" t="s">
        <v>40</v>
      </c>
    </row>
    <row r="18" spans="2:16" s="3" customFormat="1" ht="15.75" thickBot="1">
      <c r="B18" s="128"/>
      <c r="C18" s="83" t="s">
        <v>41</v>
      </c>
      <c r="D18" s="121" t="s">
        <v>42</v>
      </c>
      <c r="E18" s="45"/>
      <c r="G18" s="2"/>
      <c r="H18" s="4" t="s">
        <v>43</v>
      </c>
      <c r="I18" s="2"/>
      <c r="J18" s="2"/>
      <c r="K18" s="2" t="s">
        <v>44</v>
      </c>
      <c r="L18" s="2">
        <v>5</v>
      </c>
      <c r="M18" s="2">
        <v>5</v>
      </c>
      <c r="N18" s="2" t="s">
        <v>45</v>
      </c>
      <c r="O18" s="2" t="s">
        <v>46</v>
      </c>
      <c r="P18" s="2" t="s">
        <v>47</v>
      </c>
    </row>
    <row r="19" spans="2:16" s="3" customFormat="1" ht="48.75" customHeight="1" thickBot="1">
      <c r="B19" s="437" t="s">
        <v>48</v>
      </c>
      <c r="C19" s="438"/>
      <c r="D19" s="388" t="s">
        <v>49</v>
      </c>
      <c r="E19" s="45"/>
      <c r="G19" s="2"/>
      <c r="H19" s="4" t="s">
        <v>50</v>
      </c>
      <c r="I19" s="2"/>
      <c r="J19" s="2"/>
      <c r="K19" s="2" t="s">
        <v>51</v>
      </c>
      <c r="L19" s="2"/>
      <c r="M19" s="2"/>
      <c r="N19" s="2"/>
      <c r="O19" s="2" t="s">
        <v>52</v>
      </c>
      <c r="P19" s="2" t="s">
        <v>53</v>
      </c>
    </row>
    <row r="20" spans="2:16" s="3" customFormat="1">
      <c r="B20" s="127"/>
      <c r="C20" s="83"/>
      <c r="D20" s="47"/>
      <c r="E20" s="81"/>
      <c r="F20" s="4"/>
      <c r="G20" s="2"/>
      <c r="H20" s="2"/>
      <c r="J20" s="2"/>
      <c r="K20" s="2"/>
      <c r="L20" s="2"/>
      <c r="M20" s="2" t="s">
        <v>54</v>
      </c>
      <c r="N20" s="2" t="s">
        <v>55</v>
      </c>
    </row>
    <row r="21" spans="2:16" s="3" customFormat="1">
      <c r="B21" s="127"/>
      <c r="C21" s="129" t="s">
        <v>56</v>
      </c>
      <c r="D21" s="47"/>
      <c r="E21" s="81"/>
      <c r="F21" s="4"/>
      <c r="G21" s="2"/>
      <c r="H21" s="2"/>
      <c r="J21" s="2"/>
      <c r="K21" s="2"/>
      <c r="L21" s="2"/>
      <c r="M21" s="2" t="s">
        <v>57</v>
      </c>
      <c r="N21" s="2" t="s">
        <v>58</v>
      </c>
    </row>
    <row r="22" spans="2:16" s="3" customFormat="1" ht="15.75" thickBot="1">
      <c r="B22" s="127"/>
      <c r="C22" s="130" t="s">
        <v>59</v>
      </c>
      <c r="D22" s="47"/>
      <c r="E22" s="45"/>
      <c r="G22" s="2"/>
      <c r="H22" s="4" t="s">
        <v>60</v>
      </c>
      <c r="I22" s="2"/>
      <c r="J22" s="2"/>
      <c r="L22" s="2"/>
      <c r="M22" s="2"/>
      <c r="N22" s="2"/>
      <c r="O22" s="2" t="s">
        <v>61</v>
      </c>
      <c r="P22" s="2" t="s">
        <v>62</v>
      </c>
    </row>
    <row r="23" spans="2:16" s="3" customFormat="1">
      <c r="B23" s="434" t="s">
        <v>63</v>
      </c>
      <c r="C23" s="435"/>
      <c r="D23" s="431">
        <v>40891</v>
      </c>
      <c r="E23" s="45"/>
      <c r="H23" s="4"/>
      <c r="I23" s="2"/>
      <c r="J23" s="2"/>
      <c r="L23" s="2"/>
      <c r="M23" s="2"/>
      <c r="N23" s="2"/>
      <c r="O23" s="2"/>
      <c r="P23" s="2"/>
    </row>
    <row r="24" spans="2:16" s="3" customFormat="1" ht="4.5" customHeight="1">
      <c r="B24" s="434"/>
      <c r="C24" s="435"/>
      <c r="D24" s="432"/>
      <c r="E24" s="45"/>
      <c r="H24" s="4"/>
      <c r="I24" s="2"/>
      <c r="J24" s="2"/>
      <c r="L24" s="2"/>
      <c r="M24" s="2"/>
      <c r="N24" s="2"/>
      <c r="O24" s="2"/>
      <c r="P24" s="2"/>
    </row>
    <row r="25" spans="2:16" s="3" customFormat="1" ht="27.75" customHeight="1" thickBot="1">
      <c r="B25" s="434" t="s">
        <v>64</v>
      </c>
      <c r="C25" s="435"/>
      <c r="D25" s="16"/>
      <c r="E25" s="45"/>
      <c r="F25" s="2"/>
      <c r="H25" s="2"/>
      <c r="I25" s="2"/>
      <c r="K25" s="2"/>
      <c r="L25" s="2"/>
      <c r="M25" s="2"/>
      <c r="N25" s="2" t="s">
        <v>65</v>
      </c>
      <c r="O25" s="2" t="s">
        <v>66</v>
      </c>
    </row>
    <row r="26" spans="2:16" s="3" customFormat="1" ht="14.1" customHeight="1">
      <c r="B26" s="434" t="s">
        <v>67</v>
      </c>
      <c r="C26" s="435"/>
      <c r="D26" s="431">
        <v>41214</v>
      </c>
      <c r="E26" s="45"/>
      <c r="F26" s="2"/>
      <c r="H26" s="2"/>
      <c r="I26" s="2"/>
      <c r="K26" s="2"/>
      <c r="L26" s="2"/>
      <c r="M26" s="2"/>
      <c r="N26" s="2" t="s">
        <v>68</v>
      </c>
      <c r="O26" s="2" t="s">
        <v>69</v>
      </c>
    </row>
    <row r="27" spans="2:16" s="3" customFormat="1" ht="17.100000000000001" customHeight="1" thickBot="1">
      <c r="B27" s="434" t="s">
        <v>70</v>
      </c>
      <c r="C27" s="435"/>
      <c r="D27" s="432"/>
      <c r="E27" s="85"/>
      <c r="F27" s="2"/>
      <c r="H27" s="2"/>
      <c r="I27" s="2"/>
      <c r="J27" s="2"/>
      <c r="K27" s="2"/>
      <c r="L27" s="2"/>
      <c r="M27" s="2"/>
      <c r="N27" s="2"/>
      <c r="O27" s="2"/>
    </row>
    <row r="28" spans="2:16" s="3" customFormat="1">
      <c r="B28" s="127"/>
      <c r="C28" s="84" t="s">
        <v>71</v>
      </c>
      <c r="D28" s="431" t="s">
        <v>72</v>
      </c>
      <c r="E28" s="45"/>
      <c r="F28" s="2"/>
      <c r="H28" s="2"/>
      <c r="I28" s="2"/>
      <c r="J28" s="2"/>
      <c r="K28" s="2"/>
      <c r="L28" s="2"/>
      <c r="M28" s="2"/>
      <c r="N28" s="2"/>
      <c r="O28" s="2"/>
    </row>
    <row r="29" spans="2:16" s="3" customFormat="1">
      <c r="B29" s="127"/>
      <c r="C29" s="87"/>
      <c r="D29" s="433"/>
      <c r="E29" s="45"/>
      <c r="F29" s="2"/>
      <c r="H29" s="2"/>
      <c r="I29" s="2"/>
      <c r="J29" s="2"/>
      <c r="K29" s="2"/>
      <c r="L29" s="2"/>
      <c r="M29" s="2"/>
      <c r="N29" s="2"/>
      <c r="O29" s="2"/>
    </row>
    <row r="30" spans="2:16" s="3" customFormat="1">
      <c r="B30" s="127"/>
      <c r="C30" s="87"/>
      <c r="D30" s="86" t="s">
        <v>73</v>
      </c>
      <c r="E30" s="45"/>
      <c r="H30" s="4" t="s">
        <v>74</v>
      </c>
      <c r="I30" s="2"/>
      <c r="J30" s="2"/>
      <c r="K30" s="2"/>
      <c r="L30" s="2"/>
      <c r="M30" s="2"/>
      <c r="N30" s="2"/>
      <c r="O30" s="2"/>
      <c r="P30" s="2"/>
    </row>
    <row r="31" spans="2:16" s="3" customFormat="1" ht="390.75" customHeight="1">
      <c r="B31" s="127"/>
      <c r="C31" s="87"/>
      <c r="D31" s="351" t="s">
        <v>1033</v>
      </c>
      <c r="E31" s="45"/>
      <c r="F31" s="5"/>
      <c r="H31" s="4" t="s">
        <v>75</v>
      </c>
      <c r="I31" s="2"/>
      <c r="J31" s="2"/>
      <c r="K31" s="2"/>
      <c r="L31" s="2"/>
      <c r="M31" s="2"/>
      <c r="N31" s="2"/>
      <c r="O31" s="2"/>
      <c r="P31" s="2"/>
    </row>
    <row r="32" spans="2:16" s="3" customFormat="1" ht="32.25" customHeight="1" thickBot="1">
      <c r="B32" s="434" t="s">
        <v>76</v>
      </c>
      <c r="C32" s="436"/>
      <c r="D32" s="47"/>
      <c r="E32" s="45"/>
      <c r="H32" s="4" t="s">
        <v>77</v>
      </c>
      <c r="I32" s="2"/>
      <c r="J32" s="2"/>
      <c r="K32" s="2"/>
      <c r="L32" s="2"/>
      <c r="M32" s="2"/>
      <c r="N32" s="2"/>
      <c r="O32" s="2"/>
      <c r="P32" s="2"/>
    </row>
    <row r="33" spans="1:16" s="3" customFormat="1" ht="27" customHeight="1" thickBot="1">
      <c r="B33" s="127"/>
      <c r="C33" s="87"/>
      <c r="D33" s="17" t="s">
        <v>78</v>
      </c>
      <c r="E33" s="45"/>
      <c r="H33" s="4" t="s">
        <v>79</v>
      </c>
      <c r="I33" s="2"/>
      <c r="J33" s="2"/>
      <c r="K33" s="2"/>
      <c r="L33" s="2"/>
      <c r="M33" s="2"/>
      <c r="N33" s="2"/>
      <c r="O33" s="2"/>
      <c r="P33" s="2"/>
    </row>
    <row r="34" spans="1:16" s="3" customFormat="1">
      <c r="B34" s="127"/>
      <c r="C34" s="87"/>
      <c r="D34" s="47"/>
      <c r="E34" s="45"/>
      <c r="F34" s="5"/>
      <c r="H34" s="4" t="s">
        <v>80</v>
      </c>
      <c r="I34" s="2"/>
      <c r="J34" s="2"/>
      <c r="K34" s="2"/>
      <c r="L34" s="2"/>
      <c r="M34" s="2"/>
      <c r="N34" s="2"/>
      <c r="O34" s="2"/>
      <c r="P34" s="2"/>
    </row>
    <row r="35" spans="1:16" s="3" customFormat="1">
      <c r="B35" s="127"/>
      <c r="C35" s="131" t="s">
        <v>81</v>
      </c>
      <c r="D35" s="47"/>
      <c r="E35" s="45"/>
      <c r="H35" s="4" t="s">
        <v>82</v>
      </c>
      <c r="I35" s="2"/>
      <c r="J35" s="2"/>
      <c r="K35" s="2"/>
      <c r="L35" s="2"/>
      <c r="M35" s="2"/>
      <c r="N35" s="2"/>
      <c r="O35" s="2"/>
      <c r="P35" s="2"/>
    </row>
    <row r="36" spans="1:16" s="3" customFormat="1" ht="31.5" customHeight="1" thickBot="1">
      <c r="B36" s="434" t="s">
        <v>83</v>
      </c>
      <c r="C36" s="436"/>
      <c r="D36" s="47"/>
      <c r="E36" s="45"/>
      <c r="H36" s="4" t="s">
        <v>84</v>
      </c>
      <c r="I36" s="2"/>
      <c r="J36" s="2"/>
      <c r="K36" s="2"/>
      <c r="L36" s="2"/>
      <c r="M36" s="2"/>
      <c r="N36" s="2"/>
      <c r="O36" s="2"/>
      <c r="P36" s="2"/>
    </row>
    <row r="37" spans="1:16" s="3" customFormat="1">
      <c r="B37" s="127"/>
      <c r="C37" s="87" t="s">
        <v>85</v>
      </c>
      <c r="D37" s="18" t="s">
        <v>86</v>
      </c>
      <c r="E37" s="45"/>
      <c r="H37" s="4" t="s">
        <v>87</v>
      </c>
      <c r="I37" s="2"/>
      <c r="J37" s="2"/>
      <c r="K37" s="2"/>
      <c r="L37" s="2"/>
      <c r="M37" s="2"/>
      <c r="N37" s="2"/>
      <c r="O37" s="2"/>
      <c r="P37" s="2"/>
    </row>
    <row r="38" spans="1:16" s="3" customFormat="1">
      <c r="B38" s="127"/>
      <c r="C38" s="87" t="s">
        <v>88</v>
      </c>
      <c r="D38" s="231" t="s">
        <v>89</v>
      </c>
      <c r="E38" s="45"/>
      <c r="H38" s="4" t="s">
        <v>90</v>
      </c>
      <c r="I38" s="2"/>
      <c r="J38" s="2"/>
      <c r="K38" s="2"/>
      <c r="L38" s="2"/>
      <c r="M38" s="2"/>
      <c r="N38" s="2"/>
      <c r="O38" s="2"/>
      <c r="P38" s="2"/>
    </row>
    <row r="39" spans="1:16" s="3" customFormat="1" ht="15.75" thickBot="1">
      <c r="B39" s="127"/>
      <c r="C39" s="87" t="s">
        <v>91</v>
      </c>
      <c r="D39" s="19">
        <v>42674</v>
      </c>
      <c r="E39" s="45"/>
      <c r="H39" s="4" t="s">
        <v>92</v>
      </c>
      <c r="I39" s="2"/>
      <c r="J39" s="2"/>
      <c r="K39" s="2"/>
      <c r="L39" s="2"/>
      <c r="M39" s="2"/>
      <c r="N39" s="2"/>
      <c r="O39" s="2"/>
      <c r="P39" s="2"/>
    </row>
    <row r="40" spans="1:16" s="3" customFormat="1" ht="15" customHeight="1" thickBot="1">
      <c r="B40" s="127"/>
      <c r="C40" s="84" t="s">
        <v>93</v>
      </c>
      <c r="D40" s="47"/>
      <c r="E40" s="45"/>
      <c r="H40" s="4" t="s">
        <v>94</v>
      </c>
      <c r="I40" s="2"/>
      <c r="J40" s="2"/>
      <c r="K40" s="2"/>
      <c r="L40" s="2"/>
      <c r="M40" s="2"/>
      <c r="N40" s="2"/>
      <c r="O40" s="2"/>
      <c r="P40" s="2"/>
    </row>
    <row r="41" spans="1:16" s="3" customFormat="1">
      <c r="B41" s="127"/>
      <c r="C41" s="87" t="s">
        <v>85</v>
      </c>
      <c r="D41" s="18" t="s">
        <v>95</v>
      </c>
      <c r="E41" s="45"/>
      <c r="G41" s="2"/>
      <c r="H41" s="4" t="s">
        <v>96</v>
      </c>
      <c r="I41" s="2"/>
      <c r="J41" s="2"/>
      <c r="K41" s="2"/>
      <c r="L41" s="2"/>
      <c r="M41" s="2"/>
      <c r="N41" s="2"/>
      <c r="O41" s="2"/>
      <c r="P41" s="2"/>
    </row>
    <row r="42" spans="1:16" s="3" customFormat="1">
      <c r="B42" s="127"/>
      <c r="C42" s="87" t="s">
        <v>88</v>
      </c>
      <c r="D42" s="231" t="s">
        <v>97</v>
      </c>
      <c r="E42" s="45"/>
      <c r="G42" s="2"/>
      <c r="H42" s="4" t="s">
        <v>98</v>
      </c>
      <c r="I42" s="2"/>
      <c r="J42" s="2"/>
      <c r="K42" s="2"/>
      <c r="L42" s="2"/>
      <c r="M42" s="2"/>
      <c r="N42" s="2"/>
      <c r="O42" s="2"/>
      <c r="P42" s="2"/>
    </row>
    <row r="43" spans="1:16" s="3" customFormat="1" ht="15.75" thickBot="1">
      <c r="B43" s="127"/>
      <c r="C43" s="87" t="s">
        <v>91</v>
      </c>
      <c r="D43" s="19">
        <v>42674</v>
      </c>
      <c r="E43" s="45"/>
      <c r="G43" s="2"/>
      <c r="H43" s="4" t="s">
        <v>99</v>
      </c>
      <c r="I43" s="2"/>
      <c r="J43" s="2"/>
      <c r="K43" s="2"/>
      <c r="L43" s="2"/>
      <c r="M43" s="2"/>
      <c r="N43" s="2"/>
      <c r="O43" s="2"/>
      <c r="P43" s="2"/>
    </row>
    <row r="44" spans="1:16" s="3" customFormat="1" ht="15.75" thickBot="1">
      <c r="B44" s="127"/>
      <c r="C44" s="84" t="s">
        <v>100</v>
      </c>
      <c r="D44" s="47"/>
      <c r="E44" s="45"/>
      <c r="G44" s="2"/>
      <c r="H44" s="4" t="s">
        <v>101</v>
      </c>
      <c r="I44" s="2"/>
      <c r="J44" s="2"/>
      <c r="K44" s="2"/>
      <c r="L44" s="2"/>
      <c r="M44" s="2"/>
      <c r="N44" s="2"/>
      <c r="O44" s="2"/>
      <c r="P44" s="2"/>
    </row>
    <row r="45" spans="1:16" s="3" customFormat="1">
      <c r="B45" s="127"/>
      <c r="C45" s="87" t="s">
        <v>85</v>
      </c>
      <c r="D45" s="18" t="s">
        <v>102</v>
      </c>
      <c r="E45" s="45"/>
      <c r="G45" s="2"/>
      <c r="H45" s="4" t="s">
        <v>103</v>
      </c>
      <c r="I45" s="2"/>
      <c r="J45" s="2"/>
      <c r="K45" s="2"/>
      <c r="L45" s="2"/>
      <c r="M45" s="2"/>
      <c r="N45" s="2"/>
      <c r="O45" s="2"/>
      <c r="P45" s="2"/>
    </row>
    <row r="46" spans="1:16" s="3" customFormat="1">
      <c r="B46" s="127"/>
      <c r="C46" s="87" t="s">
        <v>88</v>
      </c>
      <c r="D46" s="231" t="s">
        <v>104</v>
      </c>
      <c r="E46" s="45"/>
      <c r="G46" s="2"/>
      <c r="H46" s="4" t="s">
        <v>105</v>
      </c>
      <c r="I46" s="2"/>
      <c r="J46" s="2"/>
      <c r="K46" s="2"/>
      <c r="L46" s="2"/>
      <c r="M46" s="2"/>
      <c r="N46" s="2"/>
      <c r="O46" s="2"/>
      <c r="P46" s="2"/>
    </row>
    <row r="47" spans="1:16" ht="15.75" thickBot="1">
      <c r="A47" s="3"/>
      <c r="B47" s="127"/>
      <c r="C47" s="87" t="s">
        <v>91</v>
      </c>
      <c r="D47" s="19">
        <v>42674</v>
      </c>
      <c r="E47" s="45"/>
      <c r="H47" s="4" t="s">
        <v>106</v>
      </c>
    </row>
    <row r="48" spans="1:16" ht="15.75" thickBot="1">
      <c r="B48" s="127"/>
      <c r="C48" s="84" t="s">
        <v>107</v>
      </c>
      <c r="D48" s="47"/>
      <c r="E48" s="45"/>
      <c r="H48" s="4" t="s">
        <v>108</v>
      </c>
    </row>
    <row r="49" spans="2:8">
      <c r="B49" s="127"/>
      <c r="C49" s="87" t="s">
        <v>85</v>
      </c>
      <c r="D49" s="18" t="s">
        <v>109</v>
      </c>
      <c r="E49" s="45"/>
      <c r="H49" s="4" t="s">
        <v>110</v>
      </c>
    </row>
    <row r="50" spans="2:8">
      <c r="B50" s="127"/>
      <c r="C50" s="87" t="s">
        <v>88</v>
      </c>
      <c r="D50" s="231" t="s">
        <v>111</v>
      </c>
      <c r="E50" s="45"/>
      <c r="H50" s="4" t="s">
        <v>112</v>
      </c>
    </row>
    <row r="51" spans="2:8" ht="15.75" thickBot="1">
      <c r="B51" s="127"/>
      <c r="C51" s="87" t="s">
        <v>91</v>
      </c>
      <c r="D51" s="19">
        <v>42674</v>
      </c>
      <c r="E51" s="45"/>
      <c r="H51" s="4" t="s">
        <v>113</v>
      </c>
    </row>
    <row r="52" spans="2:8" ht="15.75" thickBot="1">
      <c r="B52" s="127"/>
      <c r="C52" s="84" t="s">
        <v>107</v>
      </c>
      <c r="D52" s="47"/>
      <c r="E52" s="45"/>
      <c r="H52" s="4" t="s">
        <v>114</v>
      </c>
    </row>
    <row r="53" spans="2:8">
      <c r="B53" s="127"/>
      <c r="C53" s="87" t="s">
        <v>85</v>
      </c>
      <c r="D53" s="18"/>
      <c r="E53" s="45"/>
      <c r="H53" s="4" t="s">
        <v>115</v>
      </c>
    </row>
    <row r="54" spans="2:8">
      <c r="B54" s="127"/>
      <c r="C54" s="87" t="s">
        <v>88</v>
      </c>
      <c r="D54" s="15"/>
      <c r="E54" s="45"/>
      <c r="H54" s="4" t="s">
        <v>116</v>
      </c>
    </row>
    <row r="55" spans="2:8" ht="15.75" thickBot="1">
      <c r="B55" s="127"/>
      <c r="C55" s="87" t="s">
        <v>91</v>
      </c>
      <c r="D55" s="19"/>
      <c r="E55" s="45"/>
      <c r="H55" s="4" t="s">
        <v>117</v>
      </c>
    </row>
    <row r="56" spans="2:8" ht="15.75" thickBot="1">
      <c r="B56" s="127"/>
      <c r="C56" s="84" t="s">
        <v>107</v>
      </c>
      <c r="D56" s="47"/>
      <c r="E56" s="45"/>
      <c r="H56" s="4" t="s">
        <v>118</v>
      </c>
    </row>
    <row r="57" spans="2:8">
      <c r="B57" s="127"/>
      <c r="C57" s="87" t="s">
        <v>85</v>
      </c>
      <c r="D57" s="18"/>
      <c r="E57" s="45"/>
      <c r="H57" s="4" t="s">
        <v>119</v>
      </c>
    </row>
    <row r="58" spans="2:8">
      <c r="B58" s="127"/>
      <c r="C58" s="87" t="s">
        <v>88</v>
      </c>
      <c r="D58" s="15"/>
      <c r="E58" s="45"/>
      <c r="H58" s="4" t="s">
        <v>120</v>
      </c>
    </row>
    <row r="59" spans="2:8" ht="15.75" thickBot="1">
      <c r="B59" s="127"/>
      <c r="C59" s="87" t="s">
        <v>91</v>
      </c>
      <c r="D59" s="19"/>
      <c r="E59" s="45"/>
      <c r="H59" s="4" t="s">
        <v>121</v>
      </c>
    </row>
    <row r="60" spans="2:8" ht="15.75" thickBot="1">
      <c r="B60" s="132"/>
      <c r="C60" s="133"/>
      <c r="D60" s="88"/>
      <c r="E60" s="57"/>
      <c r="H60" s="4" t="s">
        <v>122</v>
      </c>
    </row>
    <row r="61" spans="2:8">
      <c r="H61" s="4" t="s">
        <v>123</v>
      </c>
    </row>
    <row r="62" spans="2:8">
      <c r="H62" s="4" t="s">
        <v>124</v>
      </c>
    </row>
    <row r="63" spans="2:8">
      <c r="H63" s="4" t="s">
        <v>125</v>
      </c>
    </row>
    <row r="64" spans="2:8">
      <c r="H64" s="4" t="s">
        <v>126</v>
      </c>
    </row>
    <row r="65" spans="8:8">
      <c r="H65" s="4" t="s">
        <v>127</v>
      </c>
    </row>
    <row r="66" spans="8:8">
      <c r="H66" s="4" t="s">
        <v>128</v>
      </c>
    </row>
    <row r="67" spans="8:8">
      <c r="H67" s="4" t="s">
        <v>129</v>
      </c>
    </row>
    <row r="68" spans="8:8">
      <c r="H68" s="4" t="s">
        <v>130</v>
      </c>
    </row>
    <row r="69" spans="8:8">
      <c r="H69" s="4" t="s">
        <v>131</v>
      </c>
    </row>
    <row r="70" spans="8:8">
      <c r="H70" s="4" t="s">
        <v>132</v>
      </c>
    </row>
    <row r="71" spans="8:8">
      <c r="H71" s="4" t="s">
        <v>133</v>
      </c>
    </row>
    <row r="72" spans="8:8">
      <c r="H72" s="4" t="s">
        <v>134</v>
      </c>
    </row>
    <row r="73" spans="8:8">
      <c r="H73" s="4" t="s">
        <v>135</v>
      </c>
    </row>
    <row r="74" spans="8:8">
      <c r="H74" s="4" t="s">
        <v>136</v>
      </c>
    </row>
    <row r="75" spans="8:8">
      <c r="H75" s="4" t="s">
        <v>137</v>
      </c>
    </row>
    <row r="76" spans="8:8">
      <c r="H76" s="4" t="s">
        <v>138</v>
      </c>
    </row>
    <row r="77" spans="8:8">
      <c r="H77" s="4" t="s">
        <v>139</v>
      </c>
    </row>
    <row r="78" spans="8:8">
      <c r="H78" s="4" t="s">
        <v>140</v>
      </c>
    </row>
    <row r="79" spans="8:8">
      <c r="H79" s="4" t="s">
        <v>141</v>
      </c>
    </row>
    <row r="80" spans="8:8">
      <c r="H80" s="4" t="s">
        <v>142</v>
      </c>
    </row>
    <row r="81" spans="8:8">
      <c r="H81" s="4" t="s">
        <v>143</v>
      </c>
    </row>
    <row r="82" spans="8:8">
      <c r="H82" s="4" t="s">
        <v>144</v>
      </c>
    </row>
    <row r="83" spans="8:8">
      <c r="H83" s="4" t="s">
        <v>145</v>
      </c>
    </row>
    <row r="84" spans="8:8">
      <c r="H84" s="4" t="s">
        <v>146</v>
      </c>
    </row>
    <row r="85" spans="8:8">
      <c r="H85" s="4" t="s">
        <v>147</v>
      </c>
    </row>
    <row r="86" spans="8:8">
      <c r="H86" s="4" t="s">
        <v>148</v>
      </c>
    </row>
    <row r="87" spans="8:8">
      <c r="H87" s="4" t="s">
        <v>149</v>
      </c>
    </row>
    <row r="88" spans="8:8">
      <c r="H88" s="4" t="s">
        <v>150</v>
      </c>
    </row>
    <row r="89" spans="8:8">
      <c r="H89" s="4" t="s">
        <v>151</v>
      </c>
    </row>
    <row r="90" spans="8:8">
      <c r="H90" s="4" t="s">
        <v>152</v>
      </c>
    </row>
    <row r="91" spans="8:8">
      <c r="H91" s="4" t="s">
        <v>153</v>
      </c>
    </row>
    <row r="92" spans="8:8">
      <c r="H92" s="4" t="s">
        <v>154</v>
      </c>
    </row>
    <row r="93" spans="8:8">
      <c r="H93" s="4" t="s">
        <v>155</v>
      </c>
    </row>
    <row r="94" spans="8:8">
      <c r="H94" s="4" t="s">
        <v>156</v>
      </c>
    </row>
    <row r="95" spans="8:8">
      <c r="H95" s="4" t="s">
        <v>157</v>
      </c>
    </row>
    <row r="96" spans="8:8">
      <c r="H96" s="4" t="s">
        <v>158</v>
      </c>
    </row>
    <row r="97" spans="8:8">
      <c r="H97" s="4" t="s">
        <v>159</v>
      </c>
    </row>
    <row r="98" spans="8:8">
      <c r="H98" s="4" t="s">
        <v>160</v>
      </c>
    </row>
    <row r="99" spans="8:8">
      <c r="H99" s="4" t="s">
        <v>161</v>
      </c>
    </row>
    <row r="100" spans="8:8">
      <c r="H100" s="4" t="s">
        <v>162</v>
      </c>
    </row>
    <row r="101" spans="8:8">
      <c r="H101" s="4" t="s">
        <v>163</v>
      </c>
    </row>
    <row r="102" spans="8:8">
      <c r="H102" s="4" t="s">
        <v>164</v>
      </c>
    </row>
    <row r="103" spans="8:8">
      <c r="H103" s="4" t="s">
        <v>165</v>
      </c>
    </row>
    <row r="104" spans="8:8">
      <c r="H104" s="4" t="s">
        <v>166</v>
      </c>
    </row>
    <row r="105" spans="8:8">
      <c r="H105" s="4" t="s">
        <v>167</v>
      </c>
    </row>
    <row r="106" spans="8:8">
      <c r="H106" s="4" t="s">
        <v>168</v>
      </c>
    </row>
    <row r="107" spans="8:8">
      <c r="H107" s="4" t="s">
        <v>169</v>
      </c>
    </row>
    <row r="108" spans="8:8">
      <c r="H108" s="4" t="s">
        <v>170</v>
      </c>
    </row>
    <row r="109" spans="8:8">
      <c r="H109" s="4" t="s">
        <v>171</v>
      </c>
    </row>
    <row r="110" spans="8:8">
      <c r="H110" s="4" t="s">
        <v>172</v>
      </c>
    </row>
    <row r="111" spans="8:8">
      <c r="H111" s="4" t="s">
        <v>173</v>
      </c>
    </row>
    <row r="112" spans="8:8">
      <c r="H112" s="4" t="s">
        <v>174</v>
      </c>
    </row>
    <row r="113" spans="8:8">
      <c r="H113" s="4" t="s">
        <v>175</v>
      </c>
    </row>
    <row r="114" spans="8:8">
      <c r="H114" s="4" t="s">
        <v>176</v>
      </c>
    </row>
    <row r="115" spans="8:8">
      <c r="H115" s="4" t="s">
        <v>177</v>
      </c>
    </row>
    <row r="116" spans="8:8">
      <c r="H116" s="4" t="s">
        <v>178</v>
      </c>
    </row>
    <row r="117" spans="8:8">
      <c r="H117" s="4" t="s">
        <v>179</v>
      </c>
    </row>
    <row r="118" spans="8:8">
      <c r="H118" s="4" t="s">
        <v>180</v>
      </c>
    </row>
    <row r="119" spans="8:8">
      <c r="H119" s="4" t="s">
        <v>181</v>
      </c>
    </row>
    <row r="120" spans="8:8">
      <c r="H120" s="4" t="s">
        <v>182</v>
      </c>
    </row>
    <row r="121" spans="8:8">
      <c r="H121" s="4" t="s">
        <v>183</v>
      </c>
    </row>
    <row r="122" spans="8:8">
      <c r="H122" s="4" t="s">
        <v>184</v>
      </c>
    </row>
    <row r="123" spans="8:8">
      <c r="H123" s="4" t="s">
        <v>185</v>
      </c>
    </row>
    <row r="124" spans="8:8">
      <c r="H124" s="4" t="s">
        <v>186</v>
      </c>
    </row>
    <row r="125" spans="8:8">
      <c r="H125" s="4" t="s">
        <v>187</v>
      </c>
    </row>
    <row r="126" spans="8:8">
      <c r="H126" s="4" t="s">
        <v>188</v>
      </c>
    </row>
    <row r="127" spans="8:8">
      <c r="H127" s="4" t="s">
        <v>189</v>
      </c>
    </row>
    <row r="128" spans="8:8">
      <c r="H128" s="4" t="s">
        <v>190</v>
      </c>
    </row>
    <row r="129" spans="8:8">
      <c r="H129" s="4" t="s">
        <v>191</v>
      </c>
    </row>
    <row r="130" spans="8:8">
      <c r="H130" s="4" t="s">
        <v>192</v>
      </c>
    </row>
    <row r="131" spans="8:8">
      <c r="H131" s="4" t="s">
        <v>193</v>
      </c>
    </row>
    <row r="132" spans="8:8">
      <c r="H132" s="4" t="s">
        <v>194</v>
      </c>
    </row>
    <row r="133" spans="8:8">
      <c r="H133" s="4" t="s">
        <v>195</v>
      </c>
    </row>
    <row r="134" spans="8:8">
      <c r="H134" s="4" t="s">
        <v>196</v>
      </c>
    </row>
    <row r="135" spans="8:8">
      <c r="H135" s="4" t="s">
        <v>197</v>
      </c>
    </row>
    <row r="136" spans="8:8">
      <c r="H136" s="4" t="s">
        <v>198</v>
      </c>
    </row>
    <row r="137" spans="8:8">
      <c r="H137" s="4" t="s">
        <v>199</v>
      </c>
    </row>
    <row r="138" spans="8:8">
      <c r="H138" s="4" t="s">
        <v>200</v>
      </c>
    </row>
    <row r="139" spans="8:8">
      <c r="H139" s="4" t="s">
        <v>201</v>
      </c>
    </row>
    <row r="140" spans="8:8">
      <c r="H140" s="4" t="s">
        <v>202</v>
      </c>
    </row>
    <row r="141" spans="8:8">
      <c r="H141" s="4" t="s">
        <v>203</v>
      </c>
    </row>
    <row r="142" spans="8:8">
      <c r="H142" s="4" t="s">
        <v>204</v>
      </c>
    </row>
    <row r="143" spans="8:8">
      <c r="H143" s="4" t="s">
        <v>205</v>
      </c>
    </row>
    <row r="144" spans="8:8">
      <c r="H144" s="4" t="s">
        <v>206</v>
      </c>
    </row>
    <row r="145" spans="8:8">
      <c r="H145" s="4" t="s">
        <v>207</v>
      </c>
    </row>
    <row r="146" spans="8:8">
      <c r="H146" s="4" t="s">
        <v>208</v>
      </c>
    </row>
    <row r="147" spans="8:8">
      <c r="H147" s="4" t="s">
        <v>209</v>
      </c>
    </row>
    <row r="148" spans="8:8">
      <c r="H148" s="4" t="s">
        <v>210</v>
      </c>
    </row>
    <row r="149" spans="8:8">
      <c r="H149" s="4" t="s">
        <v>211</v>
      </c>
    </row>
    <row r="150" spans="8:8">
      <c r="H150" s="4" t="s">
        <v>212</v>
      </c>
    </row>
    <row r="151" spans="8:8">
      <c r="H151" s="4" t="s">
        <v>213</v>
      </c>
    </row>
    <row r="152" spans="8:8">
      <c r="H152" s="4" t="s">
        <v>214</v>
      </c>
    </row>
    <row r="153" spans="8:8">
      <c r="H153" s="4" t="s">
        <v>215</v>
      </c>
    </row>
    <row r="154" spans="8:8">
      <c r="H154" s="4" t="s">
        <v>216</v>
      </c>
    </row>
    <row r="155" spans="8:8">
      <c r="H155" s="4" t="s">
        <v>217</v>
      </c>
    </row>
    <row r="156" spans="8:8">
      <c r="H156" s="4" t="s">
        <v>218</v>
      </c>
    </row>
    <row r="157" spans="8:8">
      <c r="H157" s="4" t="s">
        <v>219</v>
      </c>
    </row>
    <row r="158" spans="8:8">
      <c r="H158" s="4" t="s">
        <v>220</v>
      </c>
    </row>
    <row r="159" spans="8:8">
      <c r="H159" s="4" t="s">
        <v>221</v>
      </c>
    </row>
    <row r="160" spans="8:8">
      <c r="H160" s="4" t="s">
        <v>222</v>
      </c>
    </row>
    <row r="161" spans="8:8">
      <c r="H161" s="4" t="s">
        <v>223</v>
      </c>
    </row>
    <row r="162" spans="8:8">
      <c r="H162" s="4" t="s">
        <v>224</v>
      </c>
    </row>
    <row r="163" spans="8:8">
      <c r="H163" s="4" t="s">
        <v>225</v>
      </c>
    </row>
    <row r="164" spans="8:8">
      <c r="H164" s="4" t="s">
        <v>226</v>
      </c>
    </row>
    <row r="165" spans="8:8">
      <c r="H165" s="4" t="s">
        <v>227</v>
      </c>
    </row>
    <row r="166" spans="8:8">
      <c r="H166" s="4" t="s">
        <v>228</v>
      </c>
    </row>
    <row r="167" spans="8:8">
      <c r="H167" s="4" t="s">
        <v>229</v>
      </c>
    </row>
    <row r="168" spans="8:8">
      <c r="H168" s="4" t="s">
        <v>42</v>
      </c>
    </row>
    <row r="169" spans="8:8">
      <c r="H169" s="4" t="s">
        <v>230</v>
      </c>
    </row>
    <row r="170" spans="8:8">
      <c r="H170" s="4" t="s">
        <v>231</v>
      </c>
    </row>
    <row r="171" spans="8:8">
      <c r="H171" s="4" t="s">
        <v>232</v>
      </c>
    </row>
    <row r="172" spans="8:8">
      <c r="H172" s="4" t="s">
        <v>233</v>
      </c>
    </row>
    <row r="173" spans="8:8">
      <c r="H173" s="4" t="s">
        <v>234</v>
      </c>
    </row>
    <row r="174" spans="8:8">
      <c r="H174" s="4" t="s">
        <v>235</v>
      </c>
    </row>
    <row r="175" spans="8:8">
      <c r="H175" s="4" t="s">
        <v>236</v>
      </c>
    </row>
    <row r="176" spans="8:8">
      <c r="H176" s="4" t="s">
        <v>237</v>
      </c>
    </row>
    <row r="177" spans="8:8">
      <c r="H177" s="4" t="s">
        <v>238</v>
      </c>
    </row>
  </sheetData>
  <mergeCells count="11">
    <mergeCell ref="B36:C36"/>
    <mergeCell ref="B26:C26"/>
    <mergeCell ref="B19:C19"/>
    <mergeCell ref="B23:C24"/>
    <mergeCell ref="B25:C25"/>
    <mergeCell ref="B32:C32"/>
    <mergeCell ref="D26:D27"/>
    <mergeCell ref="D28:D29"/>
    <mergeCell ref="D23:D24"/>
    <mergeCell ref="B16:C16"/>
    <mergeCell ref="B27:C27"/>
  </mergeCells>
  <dataValidations disablePrompts="1"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2" r:id="rId2"/>
    <hyperlink ref="D46" r:id="rId3"/>
    <hyperlink ref="D50" r:id="rId4"/>
  </hyperlinks>
  <pageMargins left="0.7" right="0.7" top="0.75" bottom="0.75" header="0.3" footer="0.3"/>
  <pageSetup orientation="landscape" r:id="rId5"/>
  <headerFooter alignWithMargins="0"/>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9"/>
  <sheetViews>
    <sheetView topLeftCell="C43" zoomScale="125" zoomScaleNormal="125" workbookViewId="0">
      <selection activeCell="F47" sqref="F47"/>
    </sheetView>
  </sheetViews>
  <sheetFormatPr defaultColWidth="8.85546875" defaultRowHeight="15"/>
  <cols>
    <col min="1" max="1" width="1.42578125" style="21" customWidth="1"/>
    <col min="2" max="2" width="1.42578125" style="20" customWidth="1"/>
    <col min="3" max="3" width="10.28515625" style="20" customWidth="1"/>
    <col min="4" max="4" width="21" style="20" customWidth="1"/>
    <col min="5" max="5" width="27.42578125" style="21" customWidth="1"/>
    <col min="6" max="6" width="22.7109375" style="21" customWidth="1"/>
    <col min="7" max="7" width="18.28515625" style="21" customWidth="1"/>
    <col min="8" max="8" width="1.140625" style="21" customWidth="1"/>
    <col min="9" max="9" width="1.42578125" style="21" customWidth="1"/>
    <col min="10" max="10" width="14.42578125" style="21" customWidth="1"/>
    <col min="11" max="12" width="18.140625" style="21" customWidth="1"/>
    <col min="13" max="13" width="18.28515625" style="21" customWidth="1"/>
    <col min="14" max="14" width="9.28515625" style="21" customWidth="1"/>
    <col min="15" max="16384" width="8.85546875" style="21"/>
  </cols>
  <sheetData>
    <row r="1" spans="2:14" ht="15.75" thickBot="1"/>
    <row r="2" spans="2:14" ht="15.75" thickBot="1">
      <c r="B2" s="67"/>
      <c r="C2" s="68"/>
      <c r="D2" s="68"/>
      <c r="E2" s="69"/>
      <c r="F2" s="69"/>
      <c r="G2" s="69"/>
      <c r="H2" s="70"/>
    </row>
    <row r="3" spans="2:14" ht="21" thickBot="1">
      <c r="B3" s="71"/>
      <c r="C3" s="443" t="s">
        <v>239</v>
      </c>
      <c r="D3" s="444"/>
      <c r="E3" s="444"/>
      <c r="F3" s="444"/>
      <c r="G3" s="445"/>
      <c r="H3" s="72"/>
    </row>
    <row r="4" spans="2:14">
      <c r="B4" s="449"/>
      <c r="C4" s="450"/>
      <c r="D4" s="450"/>
      <c r="E4" s="450"/>
      <c r="F4" s="450"/>
      <c r="G4" s="74"/>
      <c r="H4" s="72"/>
    </row>
    <row r="5" spans="2:14">
      <c r="B5" s="73"/>
      <c r="C5" s="451"/>
      <c r="D5" s="451"/>
      <c r="E5" s="451"/>
      <c r="F5" s="451"/>
      <c r="G5" s="74"/>
      <c r="H5" s="72"/>
    </row>
    <row r="6" spans="2:14">
      <c r="B6" s="73"/>
      <c r="C6" s="46"/>
      <c r="D6" s="51"/>
      <c r="E6" s="47"/>
      <c r="F6" s="74"/>
      <c r="G6" s="74"/>
      <c r="H6" s="72"/>
    </row>
    <row r="7" spans="2:14">
      <c r="B7" s="73"/>
      <c r="C7" s="448" t="s">
        <v>240</v>
      </c>
      <c r="D7" s="448"/>
      <c r="E7" s="48"/>
      <c r="F7" s="74"/>
      <c r="G7" s="74"/>
      <c r="H7" s="72"/>
    </row>
    <row r="8" spans="2:14" ht="27.75" customHeight="1" thickBot="1">
      <c r="B8" s="73"/>
      <c r="C8" s="459" t="s">
        <v>241</v>
      </c>
      <c r="D8" s="459"/>
      <c r="E8" s="459"/>
      <c r="F8" s="459"/>
      <c r="G8" s="74"/>
      <c r="H8" s="72"/>
    </row>
    <row r="9" spans="2:14" ht="50.1" customHeight="1" thickBot="1">
      <c r="B9" s="73"/>
      <c r="C9" s="447" t="s">
        <v>242</v>
      </c>
      <c r="D9" s="447"/>
      <c r="E9" s="455">
        <v>3147407</v>
      </c>
      <c r="F9" s="456"/>
      <c r="G9" s="74"/>
      <c r="H9" s="72"/>
    </row>
    <row r="10" spans="2:14" ht="99.75" customHeight="1" thickBot="1">
      <c r="B10" s="73"/>
      <c r="C10" s="448" t="s">
        <v>243</v>
      </c>
      <c r="D10" s="448"/>
      <c r="E10" s="457"/>
      <c r="F10" s="458"/>
      <c r="G10" s="74"/>
      <c r="H10" s="72"/>
      <c r="J10" s="389"/>
      <c r="K10" s="322"/>
    </row>
    <row r="11" spans="2:14" ht="15.75" thickBot="1">
      <c r="B11" s="73"/>
      <c r="C11" s="51"/>
      <c r="D11" s="51"/>
      <c r="E11" s="74"/>
      <c r="F11" s="74"/>
      <c r="G11" s="74"/>
      <c r="H11" s="72"/>
      <c r="K11" s="322"/>
    </row>
    <row r="12" spans="2:14" ht="18.75" customHeight="1" thickBot="1">
      <c r="B12" s="73"/>
      <c r="C12" s="448" t="s">
        <v>244</v>
      </c>
      <c r="D12" s="448"/>
      <c r="E12" s="453"/>
      <c r="F12" s="454"/>
      <c r="G12" s="74"/>
      <c r="H12" s="72"/>
      <c r="K12" s="323"/>
    </row>
    <row r="13" spans="2:14" ht="15" customHeight="1">
      <c r="B13" s="73"/>
      <c r="C13" s="452" t="s">
        <v>245</v>
      </c>
      <c r="D13" s="452"/>
      <c r="E13" s="452"/>
      <c r="F13" s="452"/>
      <c r="G13" s="74"/>
      <c r="H13" s="72"/>
      <c r="K13" s="324"/>
      <c r="L13" s="325"/>
    </row>
    <row r="14" spans="2:14" ht="15" customHeight="1">
      <c r="B14" s="73"/>
      <c r="C14" s="374"/>
      <c r="D14" s="374"/>
      <c r="E14" s="374"/>
      <c r="F14" s="374"/>
      <c r="G14" s="74"/>
      <c r="H14" s="72"/>
      <c r="J14" s="22"/>
      <c r="K14" s="22"/>
      <c r="L14" s="22"/>
    </row>
    <row r="15" spans="2:14" ht="15.75" thickBot="1">
      <c r="B15" s="73"/>
      <c r="C15" s="448" t="s">
        <v>246</v>
      </c>
      <c r="D15" s="448"/>
      <c r="E15" s="74"/>
      <c r="F15" s="74"/>
      <c r="G15" s="74"/>
      <c r="H15" s="72"/>
      <c r="J15" s="22"/>
      <c r="K15" s="22"/>
      <c r="L15" s="22"/>
      <c r="M15" s="22"/>
      <c r="N15" s="22"/>
    </row>
    <row r="16" spans="2:14" ht="50.1" customHeight="1">
      <c r="B16" s="73"/>
      <c r="C16" s="448" t="s">
        <v>247</v>
      </c>
      <c r="D16" s="448"/>
      <c r="E16" s="136" t="s">
        <v>248</v>
      </c>
      <c r="F16" s="137" t="s">
        <v>249</v>
      </c>
      <c r="G16" s="74"/>
      <c r="H16" s="72"/>
      <c r="J16" s="22"/>
      <c r="K16" s="286"/>
      <c r="L16" s="363"/>
      <c r="M16" s="363"/>
      <c r="N16" s="22"/>
    </row>
    <row r="17" spans="2:14" ht="53.25" customHeight="1">
      <c r="B17" s="73"/>
      <c r="C17" s="51"/>
      <c r="D17" s="51"/>
      <c r="E17" s="232" t="s">
        <v>250</v>
      </c>
      <c r="F17" s="233">
        <f>1314741</f>
        <v>1314741</v>
      </c>
      <c r="G17" s="74"/>
      <c r="H17" s="72"/>
      <c r="J17" s="288"/>
      <c r="K17" s="287"/>
      <c r="L17" s="23"/>
      <c r="M17" s="23"/>
      <c r="N17" s="22"/>
    </row>
    <row r="18" spans="2:14" ht="82.5" customHeight="1">
      <c r="B18" s="73"/>
      <c r="C18" s="51"/>
      <c r="D18" s="51"/>
      <c r="E18" s="232" t="s">
        <v>251</v>
      </c>
      <c r="F18" s="233">
        <f>430000</f>
        <v>430000</v>
      </c>
      <c r="G18" s="74"/>
      <c r="H18" s="72"/>
      <c r="J18" s="288"/>
      <c r="K18" s="287"/>
      <c r="L18" s="23"/>
      <c r="M18" s="23"/>
      <c r="N18" s="22"/>
    </row>
    <row r="19" spans="2:14" ht="30">
      <c r="B19" s="73"/>
      <c r="C19" s="51"/>
      <c r="D19" s="51"/>
      <c r="E19" s="232" t="s">
        <v>252</v>
      </c>
      <c r="F19" s="233">
        <f>7994.52+2345.79</f>
        <v>10340.310000000001</v>
      </c>
      <c r="G19" s="74"/>
      <c r="H19" s="72"/>
      <c r="J19" s="288"/>
      <c r="K19" s="287"/>
      <c r="L19" s="23"/>
      <c r="M19" s="23"/>
      <c r="N19" s="22"/>
    </row>
    <row r="20" spans="2:14" ht="75">
      <c r="B20" s="73"/>
      <c r="C20" s="51"/>
      <c r="D20" s="51"/>
      <c r="E20" s="232" t="s">
        <v>253</v>
      </c>
      <c r="F20" s="233">
        <f>12480+6401+12802</f>
        <v>31683</v>
      </c>
      <c r="G20" s="74"/>
      <c r="H20" s="279"/>
      <c r="I20" s="22"/>
      <c r="J20" s="288"/>
      <c r="K20" s="287"/>
      <c r="L20" s="23"/>
      <c r="M20" s="23"/>
      <c r="N20" s="22"/>
    </row>
    <row r="21" spans="2:14" ht="90">
      <c r="B21" s="73"/>
      <c r="C21" s="51"/>
      <c r="D21" s="51"/>
      <c r="E21" s="232" t="s">
        <v>254</v>
      </c>
      <c r="F21" s="233">
        <f>16000+461.28</f>
        <v>16461.28</v>
      </c>
      <c r="G21" s="74"/>
      <c r="H21" s="72"/>
      <c r="J21" s="288"/>
      <c r="K21" s="287"/>
      <c r="L21" s="23"/>
      <c r="M21" s="23"/>
      <c r="N21" s="22"/>
    </row>
    <row r="22" spans="2:14" ht="45">
      <c r="B22" s="73"/>
      <c r="C22" s="51"/>
      <c r="D22" s="51"/>
      <c r="E22" s="232" t="s">
        <v>255</v>
      </c>
      <c r="F22" s="415">
        <f>6300+51200</f>
        <v>57500</v>
      </c>
      <c r="G22" s="74"/>
      <c r="H22" s="72"/>
      <c r="J22" s="288"/>
      <c r="K22" s="287"/>
      <c r="L22" s="23"/>
      <c r="M22" s="23"/>
      <c r="N22" s="22"/>
    </row>
    <row r="23" spans="2:14" ht="60">
      <c r="B23" s="73"/>
      <c r="C23" s="51"/>
      <c r="D23" s="51"/>
      <c r="E23" s="232" t="s">
        <v>256</v>
      </c>
      <c r="F23" s="415">
        <f>10000</f>
        <v>10000</v>
      </c>
      <c r="G23" s="74"/>
      <c r="H23" s="72"/>
      <c r="J23" s="288"/>
      <c r="K23" s="287"/>
      <c r="L23" s="23"/>
      <c r="M23" s="23"/>
      <c r="N23" s="22"/>
    </row>
    <row r="24" spans="2:14" ht="45">
      <c r="B24" s="73"/>
      <c r="C24" s="51"/>
      <c r="D24" s="51"/>
      <c r="E24" s="232" t="s">
        <v>257</v>
      </c>
      <c r="F24" s="233">
        <v>0</v>
      </c>
      <c r="G24" s="74"/>
      <c r="H24" s="72"/>
      <c r="J24" s="288"/>
      <c r="K24" s="287"/>
      <c r="L24" s="23"/>
      <c r="M24" s="23"/>
      <c r="N24" s="22"/>
    </row>
    <row r="25" spans="2:14" ht="90">
      <c r="B25" s="73"/>
      <c r="C25" s="51"/>
      <c r="D25" s="51"/>
      <c r="E25" s="232" t="s">
        <v>258</v>
      </c>
      <c r="F25" s="233">
        <f>7420+5322</f>
        <v>12742</v>
      </c>
      <c r="G25" s="74"/>
      <c r="H25" s="72"/>
      <c r="J25" s="288"/>
      <c r="K25" s="287"/>
      <c r="L25" s="23"/>
      <c r="M25" s="23"/>
      <c r="N25" s="22"/>
    </row>
    <row r="26" spans="2:14" ht="90">
      <c r="B26" s="73"/>
      <c r="C26" s="51"/>
      <c r="D26" s="51"/>
      <c r="E26" s="232" t="s">
        <v>259</v>
      </c>
      <c r="F26" s="233">
        <v>0</v>
      </c>
      <c r="G26" s="74"/>
      <c r="H26" s="72"/>
      <c r="J26" s="288"/>
      <c r="K26" s="287"/>
      <c r="L26" s="23"/>
      <c r="M26" s="23"/>
      <c r="N26" s="22"/>
    </row>
    <row r="27" spans="2:14" ht="60">
      <c r="B27" s="73"/>
      <c r="C27" s="51"/>
      <c r="D27" s="51"/>
      <c r="E27" s="232" t="s">
        <v>260</v>
      </c>
      <c r="F27" s="233">
        <f>8000+13983.24</f>
        <v>21983.239999999998</v>
      </c>
      <c r="G27" s="74"/>
      <c r="H27" s="72"/>
      <c r="J27" s="288"/>
      <c r="K27" s="287"/>
      <c r="L27" s="23"/>
      <c r="M27" s="23"/>
      <c r="N27" s="22"/>
    </row>
    <row r="28" spans="2:14" ht="33" customHeight="1">
      <c r="B28" s="73"/>
      <c r="C28" s="51"/>
      <c r="D28" s="51"/>
      <c r="E28" s="232" t="s">
        <v>261</v>
      </c>
      <c r="F28" s="233">
        <f>14300+15243</f>
        <v>29543</v>
      </c>
      <c r="G28" s="74"/>
      <c r="H28" s="72"/>
      <c r="J28" s="311"/>
      <c r="K28" s="287"/>
      <c r="L28" s="23"/>
      <c r="M28" s="23"/>
      <c r="N28" s="22"/>
    </row>
    <row r="29" spans="2:14" ht="18.75" customHeight="1">
      <c r="B29" s="73"/>
      <c r="C29" s="51"/>
      <c r="D29" s="51"/>
      <c r="E29" s="232" t="s">
        <v>262</v>
      </c>
      <c r="F29" s="233">
        <f>4744.52+1395.83+7016.95+12090.49</f>
        <v>25247.79</v>
      </c>
      <c r="G29" s="74"/>
      <c r="H29" s="72"/>
      <c r="J29" s="288"/>
      <c r="K29" s="287"/>
      <c r="L29" s="23"/>
      <c r="M29" s="23"/>
      <c r="N29" s="22"/>
    </row>
    <row r="30" spans="2:14" ht="15.75" thickBot="1">
      <c r="B30" s="73"/>
      <c r="C30" s="51"/>
      <c r="D30" s="51"/>
      <c r="E30" s="232" t="s">
        <v>263</v>
      </c>
      <c r="F30" s="233">
        <f>25500+15360+4800+5940.41+6037.12</f>
        <v>57637.530000000006</v>
      </c>
      <c r="G30" s="74"/>
      <c r="H30" s="72"/>
      <c r="J30" s="406"/>
      <c r="K30" s="411"/>
      <c r="L30" s="23"/>
      <c r="M30" s="23"/>
      <c r="N30" s="22"/>
    </row>
    <row r="31" spans="2:14" ht="15.75" thickBot="1">
      <c r="B31" s="73"/>
      <c r="C31" s="51"/>
      <c r="D31" s="51"/>
      <c r="E31" s="135" t="s">
        <v>264</v>
      </c>
      <c r="F31" s="280">
        <f>SUM(F17:F30)</f>
        <v>2017879.1500000001</v>
      </c>
      <c r="G31" s="74"/>
      <c r="H31" s="72"/>
      <c r="J31" s="406"/>
      <c r="K31" s="412"/>
      <c r="L31" s="283"/>
      <c r="M31" s="23"/>
      <c r="N31" s="22"/>
    </row>
    <row r="32" spans="2:14">
      <c r="B32" s="73"/>
      <c r="C32" s="51"/>
      <c r="D32" s="51"/>
      <c r="E32" s="74"/>
      <c r="F32" s="74"/>
      <c r="G32" s="74"/>
      <c r="H32" s="72"/>
      <c r="J32" s="405"/>
      <c r="K32" s="413"/>
      <c r="L32" s="22"/>
      <c r="M32" s="22"/>
      <c r="N32" s="22"/>
    </row>
    <row r="33" spans="2:14" ht="34.5" customHeight="1" thickBot="1">
      <c r="B33" s="73"/>
      <c r="C33" s="448" t="s">
        <v>265</v>
      </c>
      <c r="D33" s="448"/>
      <c r="E33" s="74"/>
      <c r="F33" s="74"/>
      <c r="G33" s="74"/>
      <c r="H33" s="72"/>
      <c r="J33" s="405"/>
      <c r="K33" s="407"/>
      <c r="L33" s="282"/>
      <c r="M33" s="22"/>
      <c r="N33" s="22"/>
    </row>
    <row r="34" spans="2:14" ht="50.1" customHeight="1" thickBot="1">
      <c r="B34" s="73"/>
      <c r="C34" s="448" t="s">
        <v>266</v>
      </c>
      <c r="D34" s="448"/>
      <c r="E34" s="416" t="s">
        <v>248</v>
      </c>
      <c r="F34" s="417" t="s">
        <v>267</v>
      </c>
      <c r="G34" s="319" t="s">
        <v>268</v>
      </c>
      <c r="H34" s="72"/>
      <c r="J34" s="413"/>
      <c r="K34" s="413"/>
      <c r="L34" s="22"/>
      <c r="M34" s="22"/>
      <c r="N34" s="22"/>
    </row>
    <row r="35" spans="2:14" ht="60.75" thickBot="1">
      <c r="B35" s="73"/>
      <c r="C35" s="51"/>
      <c r="D35" s="51"/>
      <c r="E35" s="232" t="s">
        <v>250</v>
      </c>
      <c r="F35" s="418">
        <f>616855.6</f>
        <v>616855.6</v>
      </c>
      <c r="G35" s="425">
        <v>42916</v>
      </c>
      <c r="H35" s="72"/>
      <c r="J35" s="405"/>
      <c r="K35" s="414"/>
      <c r="L35" s="22"/>
      <c r="M35" s="22"/>
      <c r="N35" s="22"/>
    </row>
    <row r="36" spans="2:14" ht="75.75" thickBot="1">
      <c r="B36" s="73"/>
      <c r="C36" s="51"/>
      <c r="D36" s="51"/>
      <c r="E36" s="232" t="s">
        <v>251</v>
      </c>
      <c r="F36" s="426">
        <f>430000</f>
        <v>430000</v>
      </c>
      <c r="G36" s="425">
        <v>42916</v>
      </c>
      <c r="H36" s="72"/>
      <c r="J36" s="405"/>
      <c r="K36" s="406"/>
      <c r="L36" s="22"/>
      <c r="M36" s="22"/>
      <c r="N36" s="22"/>
    </row>
    <row r="37" spans="2:14" s="325" customFormat="1" ht="30.75" thickBot="1">
      <c r="B37" s="419"/>
      <c r="C37" s="420"/>
      <c r="D37" s="420"/>
      <c r="E37" s="234" t="s">
        <v>252</v>
      </c>
      <c r="F37" s="427">
        <f>13804.56+2591.52</f>
        <v>16396.079999999998</v>
      </c>
      <c r="G37" s="429">
        <v>42643</v>
      </c>
      <c r="H37" s="421"/>
      <c r="J37" s="424"/>
      <c r="K37" s="289"/>
      <c r="L37" s="424"/>
      <c r="M37" s="424"/>
      <c r="N37" s="424"/>
    </row>
    <row r="38" spans="2:14" ht="75.75" thickBot="1">
      <c r="B38" s="73"/>
      <c r="C38" s="51"/>
      <c r="D38" s="51"/>
      <c r="E38" s="232" t="s">
        <v>253</v>
      </c>
      <c r="F38" s="427">
        <f>3120+2198+8599</f>
        <v>13917</v>
      </c>
      <c r="G38" s="425">
        <v>42916</v>
      </c>
      <c r="H38" s="72"/>
      <c r="J38" s="22"/>
      <c r="K38" s="288"/>
      <c r="L38" s="312"/>
      <c r="M38" s="22"/>
      <c r="N38" s="22"/>
    </row>
    <row r="39" spans="2:14" ht="90.75" thickBot="1">
      <c r="B39" s="73"/>
      <c r="C39" s="51"/>
      <c r="D39" s="51"/>
      <c r="E39" s="232" t="s">
        <v>254</v>
      </c>
      <c r="F39" s="426">
        <v>41923.72</v>
      </c>
      <c r="G39" s="425">
        <v>42824</v>
      </c>
      <c r="H39" s="72"/>
      <c r="J39" s="22"/>
      <c r="K39" s="288"/>
      <c r="L39" s="22"/>
    </row>
    <row r="40" spans="2:14" ht="45.75" thickBot="1">
      <c r="B40" s="73"/>
      <c r="C40" s="51"/>
      <c r="D40" s="51"/>
      <c r="E40" s="232" t="s">
        <v>255</v>
      </c>
      <c r="F40" s="427">
        <f>10500+12800+10000</f>
        <v>33300</v>
      </c>
      <c r="G40" s="425">
        <v>42885</v>
      </c>
      <c r="H40" s="72"/>
      <c r="J40" s="22"/>
      <c r="K40" s="288"/>
      <c r="L40" s="22"/>
    </row>
    <row r="41" spans="2:14" ht="60.75" thickBot="1">
      <c r="B41" s="73"/>
      <c r="C41" s="51"/>
      <c r="D41" s="51"/>
      <c r="E41" s="232" t="s">
        <v>256</v>
      </c>
      <c r="F41" s="426">
        <f>7800+10000+22500</f>
        <v>40300</v>
      </c>
      <c r="G41" s="425">
        <v>43038</v>
      </c>
      <c r="H41" s="72"/>
      <c r="J41" s="22"/>
      <c r="K41" s="288"/>
      <c r="L41" s="22"/>
    </row>
    <row r="42" spans="2:14" ht="45.75" thickBot="1">
      <c r="B42" s="73"/>
      <c r="C42" s="51"/>
      <c r="D42" s="51"/>
      <c r="E42" s="232" t="s">
        <v>257</v>
      </c>
      <c r="F42" s="426">
        <f>0</f>
        <v>0</v>
      </c>
      <c r="G42" s="425">
        <v>41912</v>
      </c>
      <c r="H42" s="72"/>
      <c r="J42" s="22"/>
      <c r="K42" s="288"/>
      <c r="L42" s="22"/>
    </row>
    <row r="43" spans="2:14" s="325" customFormat="1" ht="90.75" thickBot="1">
      <c r="B43" s="419"/>
      <c r="C43" s="420"/>
      <c r="D43" s="420"/>
      <c r="E43" s="234" t="s">
        <v>258</v>
      </c>
      <c r="F43" s="427">
        <f>27100+11522.49+6424+5000</f>
        <v>50046.49</v>
      </c>
      <c r="G43" s="429">
        <v>43038</v>
      </c>
      <c r="H43" s="421"/>
      <c r="J43" s="424"/>
      <c r="K43" s="289"/>
      <c r="L43" s="424"/>
    </row>
    <row r="44" spans="2:14" ht="90.75" thickBot="1">
      <c r="B44" s="73"/>
      <c r="C44" s="51"/>
      <c r="D44" s="51"/>
      <c r="E44" s="232" t="s">
        <v>259</v>
      </c>
      <c r="F44" s="426">
        <f>10000</f>
        <v>10000</v>
      </c>
      <c r="G44" s="425">
        <v>42794</v>
      </c>
      <c r="H44" s="72"/>
      <c r="J44" s="22"/>
      <c r="K44" s="288"/>
      <c r="L44" s="22"/>
    </row>
    <row r="45" spans="2:14" ht="60.75" thickBot="1">
      <c r="B45" s="73"/>
      <c r="C45" s="51"/>
      <c r="D45" s="51"/>
      <c r="E45" s="232" t="s">
        <v>260</v>
      </c>
      <c r="F45" s="426">
        <f>27100+11570+1500+3000+1000+2114.27</f>
        <v>46284.27</v>
      </c>
      <c r="G45" s="425">
        <v>43038</v>
      </c>
      <c r="H45" s="72"/>
      <c r="J45" s="405"/>
      <c r="K45" s="406"/>
      <c r="L45" s="405"/>
    </row>
    <row r="46" spans="2:14" ht="30" customHeight="1" thickBot="1">
      <c r="B46" s="73"/>
      <c r="C46" s="51"/>
      <c r="D46" s="51"/>
      <c r="E46" s="232" t="s">
        <v>261</v>
      </c>
      <c r="F46" s="428">
        <f>26499+14700.51+4000+7000</f>
        <v>52199.51</v>
      </c>
      <c r="G46" s="425">
        <v>42916</v>
      </c>
      <c r="H46" s="72"/>
      <c r="J46" s="404"/>
      <c r="K46" s="406"/>
      <c r="L46" s="405"/>
    </row>
    <row r="47" spans="2:14" s="325" customFormat="1" ht="19.5" customHeight="1" thickBot="1">
      <c r="B47" s="419"/>
      <c r="C47" s="420"/>
      <c r="D47" s="420"/>
      <c r="E47" s="234" t="s">
        <v>262</v>
      </c>
      <c r="F47" s="430">
        <f>5554.54+3054.17+5664+3000+3000+20000+5000+3000+2000</f>
        <v>50272.71</v>
      </c>
      <c r="G47" s="429">
        <v>43038</v>
      </c>
      <c r="H47" s="421"/>
      <c r="J47" s="422"/>
      <c r="K47" s="422"/>
      <c r="L47" s="423"/>
    </row>
    <row r="48" spans="2:14" ht="15.75" thickBot="1">
      <c r="B48" s="73"/>
      <c r="C48" s="51"/>
      <c r="D48" s="51"/>
      <c r="E48" s="232" t="s">
        <v>263</v>
      </c>
      <c r="F48" s="427">
        <f>29750+17920+5600+3301.17+8198.7+2515.75</f>
        <v>67285.62</v>
      </c>
      <c r="G48" s="425">
        <v>43038</v>
      </c>
      <c r="H48" s="72"/>
      <c r="J48" s="405"/>
      <c r="K48" s="406"/>
      <c r="L48" s="405"/>
    </row>
    <row r="49" spans="2:12" ht="15.75" thickBot="1">
      <c r="B49" s="73"/>
      <c r="C49" s="51"/>
      <c r="D49" s="51"/>
      <c r="E49" s="135" t="s">
        <v>264</v>
      </c>
      <c r="F49" s="281">
        <f>SUM(F35:F48)</f>
        <v>1468781</v>
      </c>
      <c r="G49" s="134"/>
      <c r="H49" s="72"/>
      <c r="J49" s="407"/>
      <c r="K49" s="408"/>
      <c r="L49" s="405"/>
    </row>
    <row r="50" spans="2:12">
      <c r="B50" s="73"/>
      <c r="C50" s="51"/>
      <c r="D50" s="51"/>
      <c r="E50" s="74"/>
      <c r="F50" s="74"/>
      <c r="G50" s="74"/>
      <c r="H50" s="72"/>
      <c r="J50" s="409"/>
      <c r="K50" s="410"/>
      <c r="L50" s="405"/>
    </row>
    <row r="51" spans="2:12" ht="34.5" customHeight="1" thickBot="1">
      <c r="B51" s="73"/>
      <c r="C51" s="448" t="s">
        <v>269</v>
      </c>
      <c r="D51" s="448"/>
      <c r="E51" s="448"/>
      <c r="F51" s="448"/>
      <c r="G51" s="141"/>
      <c r="H51" s="72"/>
      <c r="J51" s="405"/>
      <c r="K51" s="405"/>
      <c r="L51" s="405"/>
    </row>
    <row r="52" spans="2:12" ht="63.75" customHeight="1" thickBot="1">
      <c r="B52" s="73"/>
      <c r="C52" s="448" t="s">
        <v>270</v>
      </c>
      <c r="D52" s="448"/>
      <c r="E52" s="464" t="s">
        <v>271</v>
      </c>
      <c r="F52" s="465"/>
      <c r="G52" s="74"/>
      <c r="H52" s="72"/>
      <c r="J52" s="407"/>
      <c r="K52" s="404"/>
      <c r="L52" s="407"/>
    </row>
    <row r="53" spans="2:12" ht="15.75" thickBot="1">
      <c r="B53" s="73"/>
      <c r="C53" s="446"/>
      <c r="D53" s="446"/>
      <c r="E53" s="446"/>
      <c r="F53" s="446"/>
      <c r="G53" s="74"/>
      <c r="H53" s="72"/>
      <c r="J53" s="405"/>
      <c r="K53" s="405"/>
      <c r="L53" s="405"/>
    </row>
    <row r="54" spans="2:12" ht="59.25" customHeight="1" thickBot="1">
      <c r="B54" s="73"/>
      <c r="C54" s="448" t="s">
        <v>272</v>
      </c>
      <c r="D54" s="448"/>
      <c r="E54" s="462"/>
      <c r="F54" s="463"/>
      <c r="G54" s="74"/>
      <c r="H54" s="72"/>
      <c r="J54" s="405"/>
      <c r="K54" s="405"/>
      <c r="L54" s="405"/>
    </row>
    <row r="55" spans="2:12" ht="99.75" customHeight="1" thickBot="1">
      <c r="B55" s="73"/>
      <c r="C55" s="448" t="s">
        <v>273</v>
      </c>
      <c r="D55" s="448"/>
      <c r="E55" s="460"/>
      <c r="F55" s="461"/>
      <c r="G55" s="74"/>
      <c r="H55" s="72"/>
      <c r="J55" s="405"/>
      <c r="K55" s="405"/>
      <c r="L55" s="405"/>
    </row>
    <row r="56" spans="2:12">
      <c r="B56" s="73"/>
      <c r="C56" s="51"/>
      <c r="D56" s="51"/>
      <c r="E56" s="74"/>
      <c r="F56" s="74"/>
      <c r="G56" s="74"/>
      <c r="H56" s="72"/>
    </row>
    <row r="57" spans="2:12" ht="15.75" thickBot="1">
      <c r="B57" s="75"/>
      <c r="C57" s="466"/>
      <c r="D57" s="466"/>
      <c r="E57" s="76"/>
      <c r="F57" s="56"/>
      <c r="G57" s="56"/>
      <c r="H57" s="77"/>
    </row>
    <row r="58" spans="2:12" s="24" customFormat="1" ht="65.099999999999994" customHeight="1">
      <c r="B58" s="365"/>
      <c r="C58" s="442"/>
      <c r="D58" s="442"/>
      <c r="E58" s="467"/>
      <c r="F58" s="467"/>
      <c r="G58" s="12"/>
    </row>
    <row r="59" spans="2:12" ht="59.25" customHeight="1">
      <c r="B59" s="365"/>
      <c r="C59" s="362"/>
      <c r="D59" s="362"/>
      <c r="E59" s="23"/>
      <c r="F59" s="23"/>
      <c r="G59" s="12"/>
    </row>
    <row r="60" spans="2:12" ht="50.1" customHeight="1">
      <c r="B60" s="365"/>
      <c r="C60" s="439"/>
      <c r="D60" s="439"/>
      <c r="E60" s="441"/>
      <c r="F60" s="441"/>
      <c r="G60" s="12"/>
    </row>
    <row r="61" spans="2:12" ht="99.75" customHeight="1">
      <c r="B61" s="365"/>
      <c r="C61" s="439"/>
      <c r="D61" s="439"/>
      <c r="E61" s="440"/>
      <c r="F61" s="440"/>
      <c r="G61" s="12"/>
    </row>
    <row r="62" spans="2:12">
      <c r="B62" s="365"/>
      <c r="C62" s="365"/>
      <c r="D62" s="365"/>
      <c r="E62" s="12"/>
      <c r="F62" s="12"/>
      <c r="G62" s="12"/>
    </row>
    <row r="63" spans="2:12">
      <c r="B63" s="365"/>
      <c r="C63" s="442"/>
      <c r="D63" s="442"/>
      <c r="E63" s="12"/>
      <c r="F63" s="12"/>
      <c r="G63" s="12"/>
    </row>
    <row r="64" spans="2:12" ht="50.1" customHeight="1">
      <c r="B64" s="365"/>
      <c r="C64" s="442"/>
      <c r="D64" s="442"/>
      <c r="E64" s="440"/>
      <c r="F64" s="440"/>
      <c r="G64" s="12"/>
    </row>
    <row r="65" spans="2:7" ht="99.75" customHeight="1">
      <c r="B65" s="365"/>
      <c r="C65" s="439"/>
      <c r="D65" s="439"/>
      <c r="E65" s="440"/>
      <c r="F65" s="440"/>
      <c r="G65" s="12"/>
    </row>
    <row r="66" spans="2:7">
      <c r="B66" s="365"/>
      <c r="C66" s="25"/>
      <c r="D66" s="365"/>
      <c r="E66" s="26"/>
      <c r="F66" s="12"/>
      <c r="G66" s="12"/>
    </row>
    <row r="67" spans="2:7">
      <c r="B67" s="365"/>
      <c r="C67" s="25"/>
      <c r="D67" s="25"/>
      <c r="E67" s="26"/>
      <c r="F67" s="26"/>
      <c r="G67" s="11"/>
    </row>
    <row r="68" spans="2:7">
      <c r="E68" s="27"/>
      <c r="F68" s="27"/>
    </row>
    <row r="69" spans="2:7">
      <c r="E69" s="27"/>
      <c r="F69" s="27"/>
    </row>
  </sheetData>
  <mergeCells count="36">
    <mergeCell ref="C57:D57"/>
    <mergeCell ref="C58:D58"/>
    <mergeCell ref="E58:F58"/>
    <mergeCell ref="C55:D55"/>
    <mergeCell ref="C54:D54"/>
    <mergeCell ref="E10:F10"/>
    <mergeCell ref="C8:F8"/>
    <mergeCell ref="C12:D12"/>
    <mergeCell ref="E55:F55"/>
    <mergeCell ref="E54:F54"/>
    <mergeCell ref="E52:F52"/>
    <mergeCell ref="C3:G3"/>
    <mergeCell ref="C53:F53"/>
    <mergeCell ref="C9:D9"/>
    <mergeCell ref="C10:D10"/>
    <mergeCell ref="C33:D33"/>
    <mergeCell ref="C34:D34"/>
    <mergeCell ref="C52:D52"/>
    <mergeCell ref="B4:F4"/>
    <mergeCell ref="C51:F51"/>
    <mergeCell ref="C5:F5"/>
    <mergeCell ref="C16:D16"/>
    <mergeCell ref="C7:D7"/>
    <mergeCell ref="C15:D15"/>
    <mergeCell ref="C13:F13"/>
    <mergeCell ref="E12:F12"/>
    <mergeCell ref="E9:F9"/>
    <mergeCell ref="C65:D65"/>
    <mergeCell ref="E64:F64"/>
    <mergeCell ref="E65:F65"/>
    <mergeCell ref="E61:F61"/>
    <mergeCell ref="E60:F60"/>
    <mergeCell ref="C60:D60"/>
    <mergeCell ref="C61:D61"/>
    <mergeCell ref="C64:D64"/>
    <mergeCell ref="C63:D63"/>
  </mergeCells>
  <dataValidations count="2">
    <dataValidation type="whole" allowBlank="1" showInputMessage="1" showErrorMessage="1" sqref="E60 E54 E9">
      <formula1>-999999999</formula1>
      <formula2>999999999</formula2>
    </dataValidation>
    <dataValidation type="list" allowBlank="1" showInputMessage="1" showErrorMessage="1" sqref="E64">
      <formula1>#REF!</formula1>
    </dataValidation>
  </dataValidations>
  <pageMargins left="0.25" right="0.25" top="0.18" bottom="0.19" header="0.17" footer="0.17"/>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U164"/>
  <sheetViews>
    <sheetView topLeftCell="A145" zoomScale="115" zoomScaleNormal="115" workbookViewId="0">
      <selection activeCell="G15" sqref="G15"/>
    </sheetView>
  </sheetViews>
  <sheetFormatPr defaultColWidth="8.85546875" defaultRowHeight="15"/>
  <cols>
    <col min="1" max="1" width="1.28515625" customWidth="1"/>
    <col min="2" max="2" width="1.85546875" customWidth="1"/>
    <col min="3" max="3" width="24" customWidth="1"/>
    <col min="4" max="4" width="23.42578125" customWidth="1"/>
    <col min="5" max="5" width="17.85546875" customWidth="1"/>
    <col min="6" max="6" width="19.7109375" customWidth="1"/>
    <col min="7" max="7" width="27.7109375" style="6" customWidth="1"/>
    <col min="8" max="8" width="15.7109375" customWidth="1"/>
    <col min="9" max="9" width="1.42578125" customWidth="1"/>
  </cols>
  <sheetData>
    <row r="1" spans="2:9" ht="8.25" customHeight="1" thickBot="1"/>
    <row r="2" spans="2:9" ht="15.75" thickBot="1">
      <c r="B2" s="90"/>
      <c r="C2" s="91"/>
      <c r="D2" s="91"/>
      <c r="E2" s="91"/>
      <c r="F2" s="91"/>
      <c r="G2" s="340"/>
      <c r="H2" s="91"/>
      <c r="I2" s="92"/>
    </row>
    <row r="3" spans="2:9" ht="21" thickBot="1">
      <c r="B3" s="93"/>
      <c r="C3" s="468" t="s">
        <v>274</v>
      </c>
      <c r="D3" s="469"/>
      <c r="E3" s="469"/>
      <c r="F3" s="469"/>
      <c r="G3" s="469"/>
      <c r="H3" s="470"/>
      <c r="I3" s="58"/>
    </row>
    <row r="4" spans="2:9">
      <c r="B4" s="473"/>
      <c r="C4" s="474"/>
      <c r="D4" s="474"/>
      <c r="E4" s="474"/>
      <c r="F4" s="474"/>
      <c r="G4" s="474"/>
      <c r="H4" s="474"/>
      <c r="I4" s="58"/>
    </row>
    <row r="5" spans="2:9" ht="16.5" thickBot="1">
      <c r="B5" s="59"/>
      <c r="C5" s="475" t="s">
        <v>275</v>
      </c>
      <c r="D5" s="475"/>
      <c r="E5" s="475"/>
      <c r="F5" s="475"/>
      <c r="G5" s="475"/>
      <c r="H5" s="475"/>
      <c r="I5" s="58"/>
    </row>
    <row r="6" spans="2:9" ht="15.75" thickBot="1">
      <c r="B6" s="59"/>
      <c r="C6" s="476" t="s">
        <v>276</v>
      </c>
      <c r="D6" s="476"/>
      <c r="E6" s="476"/>
      <c r="F6" s="477"/>
      <c r="G6" s="341">
        <v>2</v>
      </c>
      <c r="H6" s="60"/>
      <c r="I6" s="58"/>
    </row>
    <row r="7" spans="2:9">
      <c r="B7" s="59"/>
      <c r="C7" s="60"/>
      <c r="D7" s="61"/>
      <c r="E7" s="60"/>
      <c r="F7" s="60"/>
      <c r="G7" s="342"/>
      <c r="H7" s="60"/>
      <c r="I7" s="58"/>
    </row>
    <row r="8" spans="2:9">
      <c r="B8" s="59"/>
      <c r="C8" s="472" t="s">
        <v>277</v>
      </c>
      <c r="D8" s="472"/>
      <c r="E8" s="62"/>
      <c r="F8" s="62"/>
      <c r="G8" s="343"/>
      <c r="H8" s="62"/>
      <c r="I8" s="58"/>
    </row>
    <row r="9" spans="2:9" ht="15.75" thickBot="1">
      <c r="B9" s="59"/>
      <c r="C9" s="472" t="s">
        <v>278</v>
      </c>
      <c r="D9" s="472"/>
      <c r="E9" s="472"/>
      <c r="F9" s="472"/>
      <c r="G9" s="472"/>
      <c r="H9" s="472"/>
      <c r="I9" s="58"/>
    </row>
    <row r="10" spans="2:9" ht="42.75">
      <c r="B10" s="59"/>
      <c r="C10" s="31" t="s">
        <v>279</v>
      </c>
      <c r="D10" s="32" t="s">
        <v>280</v>
      </c>
      <c r="E10" s="139" t="s">
        <v>281</v>
      </c>
      <c r="F10" s="139" t="s">
        <v>282</v>
      </c>
      <c r="G10" s="344" t="s">
        <v>283</v>
      </c>
      <c r="H10" s="33" t="s">
        <v>284</v>
      </c>
      <c r="I10" s="58"/>
    </row>
    <row r="11" spans="2:9" ht="30">
      <c r="B11" s="59"/>
      <c r="C11" s="234" t="s">
        <v>285</v>
      </c>
      <c r="D11" s="234" t="s">
        <v>286</v>
      </c>
      <c r="E11" s="235">
        <v>606</v>
      </c>
      <c r="F11" s="236">
        <v>41432</v>
      </c>
      <c r="G11" s="235">
        <v>606</v>
      </c>
      <c r="H11" s="237">
        <f>E11-G11</f>
        <v>0</v>
      </c>
      <c r="I11" s="58"/>
    </row>
    <row r="12" spans="2:9">
      <c r="B12" s="59"/>
      <c r="C12" s="234" t="s">
        <v>285</v>
      </c>
      <c r="D12" s="234" t="s">
        <v>287</v>
      </c>
      <c r="E12" s="235">
        <v>9662</v>
      </c>
      <c r="F12" s="236">
        <v>41437</v>
      </c>
      <c r="G12" s="237">
        <v>9662</v>
      </c>
      <c r="H12" s="237">
        <f>E12-G12</f>
        <v>0</v>
      </c>
      <c r="I12" s="58"/>
    </row>
    <row r="13" spans="2:9" ht="30">
      <c r="B13" s="59"/>
      <c r="C13" s="234" t="s">
        <v>288</v>
      </c>
      <c r="D13" s="234" t="s">
        <v>289</v>
      </c>
      <c r="E13" s="235">
        <v>26499</v>
      </c>
      <c r="F13" s="236">
        <v>41578</v>
      </c>
      <c r="G13" s="237">
        <v>26499</v>
      </c>
      <c r="H13" s="237">
        <f>E13-G13</f>
        <v>0</v>
      </c>
      <c r="I13" s="58"/>
    </row>
    <row r="14" spans="2:9">
      <c r="B14" s="59"/>
      <c r="C14" s="234" t="s">
        <v>285</v>
      </c>
      <c r="D14" s="234" t="s">
        <v>290</v>
      </c>
      <c r="E14" s="235">
        <v>33744</v>
      </c>
      <c r="F14" s="234"/>
      <c r="G14" s="237">
        <v>33744</v>
      </c>
      <c r="H14" s="237">
        <f>E14-G14</f>
        <v>0</v>
      </c>
      <c r="I14" s="58"/>
    </row>
    <row r="15" spans="2:9" ht="30">
      <c r="B15" s="59"/>
      <c r="C15" s="234" t="s">
        <v>291</v>
      </c>
      <c r="D15" s="234" t="s">
        <v>292</v>
      </c>
      <c r="E15" s="235">
        <v>19975</v>
      </c>
      <c r="F15" s="236">
        <v>41745</v>
      </c>
      <c r="G15" s="237">
        <v>19975</v>
      </c>
      <c r="H15" s="237">
        <f>E15-G15</f>
        <v>0</v>
      </c>
      <c r="I15" s="58"/>
    </row>
    <row r="16" spans="2:9">
      <c r="B16" s="59"/>
      <c r="C16" s="234" t="s">
        <v>285</v>
      </c>
      <c r="D16" s="234" t="s">
        <v>293</v>
      </c>
      <c r="E16" s="235">
        <v>2861.6</v>
      </c>
      <c r="F16" s="236">
        <v>41757</v>
      </c>
      <c r="G16" s="237">
        <v>2861.6</v>
      </c>
      <c r="H16" s="237" t="s">
        <v>294</v>
      </c>
      <c r="I16" s="58"/>
    </row>
    <row r="17" spans="2:9" ht="30">
      <c r="B17" s="59"/>
      <c r="C17" s="234" t="s">
        <v>285</v>
      </c>
      <c r="D17" s="234" t="s">
        <v>295</v>
      </c>
      <c r="E17" s="235">
        <v>1434.32</v>
      </c>
      <c r="F17" s="236">
        <v>41757</v>
      </c>
      <c r="G17" s="237">
        <v>1434.32</v>
      </c>
      <c r="H17" s="237">
        <f t="shared" ref="H17:H44" si="0">E17-G17</f>
        <v>0</v>
      </c>
      <c r="I17" s="58"/>
    </row>
    <row r="18" spans="2:9" ht="30">
      <c r="B18" s="59"/>
      <c r="C18" s="234" t="s">
        <v>285</v>
      </c>
      <c r="D18" s="234" t="s">
        <v>296</v>
      </c>
      <c r="E18" s="235">
        <v>4308.1400000000003</v>
      </c>
      <c r="F18" s="236">
        <v>41765</v>
      </c>
      <c r="G18" s="237">
        <v>4308.1400000000003</v>
      </c>
      <c r="H18" s="237">
        <f t="shared" si="0"/>
        <v>0</v>
      </c>
      <c r="I18" s="58"/>
    </row>
    <row r="19" spans="2:9" ht="30">
      <c r="B19" s="59"/>
      <c r="C19" s="234" t="s">
        <v>297</v>
      </c>
      <c r="D19" s="234" t="s">
        <v>298</v>
      </c>
      <c r="E19" s="235">
        <v>28518</v>
      </c>
      <c r="F19" s="236">
        <v>41879</v>
      </c>
      <c r="G19" s="237">
        <f>28518*60%</f>
        <v>17110.8</v>
      </c>
      <c r="H19" s="237">
        <f>E19-G19</f>
        <v>11407.2</v>
      </c>
      <c r="I19" s="58"/>
    </row>
    <row r="20" spans="2:9" ht="30">
      <c r="B20" s="59"/>
      <c r="C20" s="234" t="s">
        <v>299</v>
      </c>
      <c r="D20" s="234" t="s">
        <v>300</v>
      </c>
      <c r="E20" s="235">
        <v>21000</v>
      </c>
      <c r="F20" s="236">
        <v>42034</v>
      </c>
      <c r="G20" s="237">
        <v>10500</v>
      </c>
      <c r="H20" s="237">
        <f t="shared" si="0"/>
        <v>10500</v>
      </c>
      <c r="I20" s="58"/>
    </row>
    <row r="21" spans="2:9" ht="30">
      <c r="B21" s="59"/>
      <c r="C21" s="234" t="s">
        <v>299</v>
      </c>
      <c r="D21" s="234" t="s">
        <v>301</v>
      </c>
      <c r="E21" s="235">
        <v>20000</v>
      </c>
      <c r="F21" s="236">
        <v>42034</v>
      </c>
      <c r="G21" s="237">
        <v>20000</v>
      </c>
      <c r="H21" s="237">
        <f t="shared" si="0"/>
        <v>0</v>
      </c>
      <c r="I21" s="58"/>
    </row>
    <row r="22" spans="2:9" ht="45">
      <c r="B22" s="59"/>
      <c r="C22" s="234" t="s">
        <v>297</v>
      </c>
      <c r="D22" s="234" t="s">
        <v>302</v>
      </c>
      <c r="E22" s="235">
        <v>39000</v>
      </c>
      <c r="F22" s="236">
        <v>42034</v>
      </c>
      <c r="G22" s="237">
        <v>16000</v>
      </c>
      <c r="H22" s="237">
        <f t="shared" si="0"/>
        <v>23000</v>
      </c>
      <c r="I22" s="58"/>
    </row>
    <row r="23" spans="2:9" ht="45">
      <c r="B23" s="59"/>
      <c r="C23" s="234" t="s">
        <v>297</v>
      </c>
      <c r="D23" s="234" t="s">
        <v>302</v>
      </c>
      <c r="E23" s="235">
        <v>43000</v>
      </c>
      <c r="F23" s="236">
        <v>42034</v>
      </c>
      <c r="G23" s="237">
        <v>15900</v>
      </c>
      <c r="H23" s="237">
        <f t="shared" si="0"/>
        <v>27100</v>
      </c>
      <c r="I23" s="58"/>
    </row>
    <row r="24" spans="2:9" ht="60">
      <c r="B24" s="59"/>
      <c r="C24" s="234" t="s">
        <v>303</v>
      </c>
      <c r="D24" s="234" t="s">
        <v>304</v>
      </c>
      <c r="E24" s="235">
        <v>3489482</v>
      </c>
      <c r="F24" s="236">
        <v>42034</v>
      </c>
      <c r="G24" s="237">
        <f>1936144.4+470000</f>
        <v>2406144.4</v>
      </c>
      <c r="H24" s="237">
        <f>E24-G24</f>
        <v>1083337.6000000001</v>
      </c>
      <c r="I24" s="58"/>
    </row>
    <row r="25" spans="2:9" ht="30">
      <c r="B25" s="59"/>
      <c r="C25" s="234" t="s">
        <v>288</v>
      </c>
      <c r="D25" s="234" t="s">
        <v>289</v>
      </c>
      <c r="E25" s="235">
        <f>44000*66%</f>
        <v>29040</v>
      </c>
      <c r="F25" s="236">
        <v>42031</v>
      </c>
      <c r="G25" s="237">
        <v>29040</v>
      </c>
      <c r="H25" s="237">
        <f>E25-G25</f>
        <v>0</v>
      </c>
      <c r="I25" s="58"/>
    </row>
    <row r="26" spans="2:9">
      <c r="B26" s="59"/>
      <c r="C26" s="234" t="s">
        <v>285</v>
      </c>
      <c r="D26" s="234" t="s">
        <v>305</v>
      </c>
      <c r="E26" s="235">
        <v>574.86</v>
      </c>
      <c r="F26" s="236">
        <v>42032</v>
      </c>
      <c r="G26" s="237">
        <f>E26</f>
        <v>574.86</v>
      </c>
      <c r="H26" s="237">
        <f>E26-G26</f>
        <v>0</v>
      </c>
      <c r="I26" s="58"/>
    </row>
    <row r="27" spans="2:9" ht="30">
      <c r="B27" s="59"/>
      <c r="C27" s="234" t="s">
        <v>285</v>
      </c>
      <c r="D27" s="234" t="s">
        <v>306</v>
      </c>
      <c r="E27" s="235">
        <v>237.57</v>
      </c>
      <c r="F27" s="236">
        <v>42032</v>
      </c>
      <c r="G27" s="237">
        <f>E27</f>
        <v>237.57</v>
      </c>
      <c r="H27" s="237">
        <f t="shared" si="0"/>
        <v>0</v>
      </c>
      <c r="I27" s="58"/>
    </row>
    <row r="28" spans="2:9">
      <c r="B28" s="59"/>
      <c r="C28" s="234" t="s">
        <v>285</v>
      </c>
      <c r="D28" s="234" t="s">
        <v>307</v>
      </c>
      <c r="E28" s="235">
        <v>995.21</v>
      </c>
      <c r="F28" s="236">
        <v>42032</v>
      </c>
      <c r="G28" s="237">
        <f>E28</f>
        <v>995.21</v>
      </c>
      <c r="H28" s="237">
        <f t="shared" si="0"/>
        <v>0</v>
      </c>
      <c r="I28" s="58"/>
    </row>
    <row r="29" spans="2:9" ht="30">
      <c r="B29" s="59"/>
      <c r="C29" s="234" t="s">
        <v>285</v>
      </c>
      <c r="D29" s="234" t="s">
        <v>306</v>
      </c>
      <c r="E29" s="235">
        <v>950.78</v>
      </c>
      <c r="F29" s="236">
        <v>42088</v>
      </c>
      <c r="G29" s="237">
        <f>E29</f>
        <v>950.78</v>
      </c>
      <c r="H29" s="237">
        <f t="shared" si="0"/>
        <v>0</v>
      </c>
      <c r="I29" s="58"/>
    </row>
    <row r="30" spans="2:9" ht="33" customHeight="1">
      <c r="B30" s="59"/>
      <c r="C30" s="234" t="s">
        <v>299</v>
      </c>
      <c r="D30" s="234" t="s">
        <v>308</v>
      </c>
      <c r="E30" s="235">
        <v>20000</v>
      </c>
      <c r="F30" s="236">
        <v>42230</v>
      </c>
      <c r="G30" s="237">
        <v>10000</v>
      </c>
      <c r="H30" s="237">
        <f t="shared" si="0"/>
        <v>10000</v>
      </c>
      <c r="I30" s="58"/>
    </row>
    <row r="31" spans="2:9" ht="105">
      <c r="B31" s="59"/>
      <c r="C31" s="234" t="s">
        <v>303</v>
      </c>
      <c r="D31" s="234" t="s">
        <v>309</v>
      </c>
      <c r="E31" s="235">
        <v>32005</v>
      </c>
      <c r="F31" s="236">
        <v>42269</v>
      </c>
      <c r="G31" s="237">
        <f>6401+12802</f>
        <v>19203</v>
      </c>
      <c r="H31" s="237">
        <f t="shared" si="0"/>
        <v>12802</v>
      </c>
      <c r="I31" s="58"/>
    </row>
    <row r="32" spans="2:9" ht="30">
      <c r="B32" s="59"/>
      <c r="C32" s="234" t="s">
        <v>299</v>
      </c>
      <c r="D32" s="234" t="s">
        <v>310</v>
      </c>
      <c r="E32" s="235">
        <v>15600</v>
      </c>
      <c r="F32" s="236">
        <v>42230</v>
      </c>
      <c r="G32" s="237">
        <v>12480</v>
      </c>
      <c r="H32" s="237">
        <f t="shared" si="0"/>
        <v>3120</v>
      </c>
      <c r="I32" s="58"/>
    </row>
    <row r="33" spans="2:99" ht="45">
      <c r="B33" s="59"/>
      <c r="C33" s="234" t="s">
        <v>303</v>
      </c>
      <c r="D33" s="234" t="s">
        <v>311</v>
      </c>
      <c r="E33" s="235">
        <v>64000</v>
      </c>
      <c r="F33" s="236">
        <v>42261</v>
      </c>
      <c r="G33" s="237">
        <v>51200</v>
      </c>
      <c r="H33" s="237">
        <f t="shared" si="0"/>
        <v>12800</v>
      </c>
      <c r="I33" s="58"/>
    </row>
    <row r="34" spans="2:99" ht="30">
      <c r="B34" s="59"/>
      <c r="C34" s="234" t="s">
        <v>285</v>
      </c>
      <c r="D34" s="257" t="s">
        <v>312</v>
      </c>
      <c r="E34" s="256">
        <v>730.35</v>
      </c>
      <c r="F34" s="236">
        <v>42142</v>
      </c>
      <c r="G34" s="237">
        <f>E34</f>
        <v>730.35</v>
      </c>
      <c r="H34" s="237">
        <f t="shared" si="0"/>
        <v>0</v>
      </c>
      <c r="I34" s="58"/>
    </row>
    <row r="35" spans="2:99" ht="30">
      <c r="B35" s="59"/>
      <c r="C35" s="234" t="s">
        <v>285</v>
      </c>
      <c r="D35" s="251" t="s">
        <v>313</v>
      </c>
      <c r="E35" s="235">
        <v>2094.9899999999998</v>
      </c>
      <c r="F35" s="236">
        <v>42179</v>
      </c>
      <c r="G35" s="237">
        <f t="shared" ref="G35:G44" si="1">E35</f>
        <v>2094.9899999999998</v>
      </c>
      <c r="H35" s="237">
        <f t="shared" si="0"/>
        <v>0</v>
      </c>
      <c r="I35" s="58"/>
    </row>
    <row r="36" spans="2:99">
      <c r="B36" s="59"/>
      <c r="C36" s="234" t="s">
        <v>285</v>
      </c>
      <c r="D36" s="251" t="s">
        <v>314</v>
      </c>
      <c r="E36" s="235">
        <v>77.69</v>
      </c>
      <c r="F36" s="236">
        <v>42139</v>
      </c>
      <c r="G36" s="237">
        <f t="shared" si="1"/>
        <v>77.69</v>
      </c>
      <c r="H36" s="237">
        <f t="shared" si="0"/>
        <v>0</v>
      </c>
      <c r="I36" s="58"/>
    </row>
    <row r="37" spans="2:99">
      <c r="B37" s="59"/>
      <c r="C37" s="234" t="s">
        <v>285</v>
      </c>
      <c r="D37" s="251" t="s">
        <v>315</v>
      </c>
      <c r="E37" s="235">
        <v>1511.19</v>
      </c>
      <c r="F37" s="236">
        <v>42195</v>
      </c>
      <c r="G37" s="237">
        <f t="shared" si="1"/>
        <v>1511.19</v>
      </c>
      <c r="H37" s="237">
        <f t="shared" si="0"/>
        <v>0</v>
      </c>
      <c r="I37" s="58"/>
    </row>
    <row r="38" spans="2:99" ht="15.75">
      <c r="B38" s="59"/>
      <c r="C38" s="234" t="s">
        <v>285</v>
      </c>
      <c r="D38" s="247" t="s">
        <v>290</v>
      </c>
      <c r="E38" s="248">
        <v>496</v>
      </c>
      <c r="F38" s="236">
        <v>42214</v>
      </c>
      <c r="G38" s="237">
        <f t="shared" si="1"/>
        <v>496</v>
      </c>
      <c r="H38" s="237">
        <f t="shared" si="0"/>
        <v>0</v>
      </c>
      <c r="I38" s="58"/>
    </row>
    <row r="39" spans="2:99">
      <c r="B39" s="59"/>
      <c r="C39" s="234" t="s">
        <v>285</v>
      </c>
      <c r="D39" s="251" t="s">
        <v>316</v>
      </c>
      <c r="E39" s="235">
        <v>231.01</v>
      </c>
      <c r="F39" s="236">
        <v>42180</v>
      </c>
      <c r="G39" s="237">
        <f t="shared" si="1"/>
        <v>231.01</v>
      </c>
      <c r="H39" s="237">
        <f t="shared" si="0"/>
        <v>0</v>
      </c>
      <c r="I39" s="58"/>
    </row>
    <row r="40" spans="2:99" ht="30">
      <c r="B40" s="59"/>
      <c r="C40" s="234" t="s">
        <v>285</v>
      </c>
      <c r="D40" s="251" t="s">
        <v>313</v>
      </c>
      <c r="E40" s="235">
        <v>572</v>
      </c>
      <c r="F40" s="236">
        <v>42204</v>
      </c>
      <c r="G40" s="237">
        <f t="shared" si="1"/>
        <v>572</v>
      </c>
      <c r="H40" s="237">
        <f t="shared" si="0"/>
        <v>0</v>
      </c>
      <c r="I40" s="58"/>
    </row>
    <row r="41" spans="2:99" ht="90">
      <c r="B41" s="59"/>
      <c r="C41" s="234" t="s">
        <v>285</v>
      </c>
      <c r="D41" s="251" t="s">
        <v>317</v>
      </c>
      <c r="E41" s="235">
        <v>115</v>
      </c>
      <c r="F41" s="236">
        <v>42180</v>
      </c>
      <c r="G41" s="237">
        <f t="shared" si="1"/>
        <v>115</v>
      </c>
      <c r="H41" s="237">
        <f t="shared" si="0"/>
        <v>0</v>
      </c>
      <c r="I41" s="58"/>
    </row>
    <row r="42" spans="2:99" ht="15.75">
      <c r="B42" s="267"/>
      <c r="C42" s="234" t="s">
        <v>285</v>
      </c>
      <c r="D42" s="386" t="s">
        <v>290</v>
      </c>
      <c r="E42" s="248">
        <v>139</v>
      </c>
      <c r="F42" s="236">
        <v>42221</v>
      </c>
      <c r="G42" s="237">
        <f t="shared" si="1"/>
        <v>139</v>
      </c>
      <c r="H42" s="237">
        <f t="shared" si="0"/>
        <v>0</v>
      </c>
      <c r="I42" s="58"/>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row>
    <row r="43" spans="2:99">
      <c r="B43" s="267"/>
      <c r="C43" s="234" t="s">
        <v>285</v>
      </c>
      <c r="D43" s="244" t="s">
        <v>318</v>
      </c>
      <c r="E43" s="235">
        <v>745</v>
      </c>
      <c r="F43" s="236">
        <v>42296</v>
      </c>
      <c r="G43" s="237">
        <f t="shared" si="1"/>
        <v>745</v>
      </c>
      <c r="H43" s="237">
        <f t="shared" si="0"/>
        <v>0</v>
      </c>
      <c r="I43" s="58"/>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row>
    <row r="44" spans="2:99" s="285" customFormat="1" ht="30">
      <c r="B44" s="267"/>
      <c r="C44" s="234" t="s">
        <v>285</v>
      </c>
      <c r="D44" s="244" t="s">
        <v>319</v>
      </c>
      <c r="E44" s="235">
        <v>1376</v>
      </c>
      <c r="F44" s="236">
        <v>42269</v>
      </c>
      <c r="G44" s="237">
        <f t="shared" si="1"/>
        <v>1376</v>
      </c>
      <c r="H44" s="237">
        <f t="shared" si="0"/>
        <v>0</v>
      </c>
      <c r="I44" s="317"/>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row>
    <row r="45" spans="2:99" ht="31.5">
      <c r="B45" s="267"/>
      <c r="C45" s="234" t="s">
        <v>285</v>
      </c>
      <c r="D45" s="386" t="s">
        <v>318</v>
      </c>
      <c r="E45" s="248">
        <v>745</v>
      </c>
      <c r="F45" s="315">
        <v>42311</v>
      </c>
      <c r="G45" s="237">
        <f t="shared" ref="G45:G75" si="2">E45</f>
        <v>745</v>
      </c>
      <c r="H45" s="237">
        <f t="shared" ref="H45:H75" si="3">E45-G45</f>
        <v>0</v>
      </c>
      <c r="I45" s="58"/>
    </row>
    <row r="46" spans="2:99" ht="31.5">
      <c r="B46" s="267"/>
      <c r="C46" s="234" t="s">
        <v>285</v>
      </c>
      <c r="D46" s="386" t="s">
        <v>320</v>
      </c>
      <c r="E46" s="248">
        <v>1365.95</v>
      </c>
      <c r="F46" s="315">
        <v>42317</v>
      </c>
      <c r="G46" s="237">
        <f t="shared" si="2"/>
        <v>1365.95</v>
      </c>
      <c r="H46" s="237">
        <f t="shared" si="3"/>
        <v>0</v>
      </c>
      <c r="I46" s="58"/>
    </row>
    <row r="47" spans="2:99" ht="30">
      <c r="B47" s="267"/>
      <c r="C47" s="234" t="s">
        <v>285</v>
      </c>
      <c r="D47" s="244" t="s">
        <v>313</v>
      </c>
      <c r="E47" s="235">
        <v>2249.1999999999998</v>
      </c>
      <c r="F47" s="315">
        <v>42326</v>
      </c>
      <c r="G47" s="237">
        <f t="shared" si="2"/>
        <v>2249.1999999999998</v>
      </c>
      <c r="H47" s="237">
        <f t="shared" si="3"/>
        <v>0</v>
      </c>
      <c r="I47" s="58"/>
    </row>
    <row r="48" spans="2:99" ht="30">
      <c r="B48" s="267"/>
      <c r="C48" s="234" t="s">
        <v>285</v>
      </c>
      <c r="D48" s="244" t="s">
        <v>313</v>
      </c>
      <c r="E48" s="235">
        <v>136</v>
      </c>
      <c r="F48" s="315">
        <v>42376</v>
      </c>
      <c r="G48" s="237">
        <f t="shared" si="2"/>
        <v>136</v>
      </c>
      <c r="H48" s="237">
        <f t="shared" si="3"/>
        <v>0</v>
      </c>
      <c r="I48" s="58"/>
    </row>
    <row r="49" spans="2:9" ht="15.75">
      <c r="B49" s="267"/>
      <c r="C49" s="234" t="s">
        <v>285</v>
      </c>
      <c r="D49" s="386" t="s">
        <v>315</v>
      </c>
      <c r="E49" s="248">
        <v>317.83999999999997</v>
      </c>
      <c r="F49" s="315">
        <v>42423</v>
      </c>
      <c r="G49" s="237">
        <f t="shared" si="2"/>
        <v>317.83999999999997</v>
      </c>
      <c r="H49" s="237">
        <f t="shared" si="3"/>
        <v>0</v>
      </c>
      <c r="I49" s="58"/>
    </row>
    <row r="50" spans="2:9" ht="15.75">
      <c r="B50" s="267"/>
      <c r="C50" s="234" t="s">
        <v>285</v>
      </c>
      <c r="D50" s="386" t="s">
        <v>321</v>
      </c>
      <c r="E50" s="248">
        <v>195.92</v>
      </c>
      <c r="F50" s="315">
        <v>42409</v>
      </c>
      <c r="G50" s="237">
        <f t="shared" si="2"/>
        <v>195.92</v>
      </c>
      <c r="H50" s="237">
        <f t="shared" si="3"/>
        <v>0</v>
      </c>
      <c r="I50" s="58"/>
    </row>
    <row r="51" spans="2:9" ht="15.75">
      <c r="B51" s="267"/>
      <c r="C51" s="234" t="s">
        <v>285</v>
      </c>
      <c r="D51" s="386" t="s">
        <v>290</v>
      </c>
      <c r="E51" s="248">
        <v>326.02</v>
      </c>
      <c r="F51" s="315">
        <v>42423</v>
      </c>
      <c r="G51" s="237">
        <f t="shared" si="2"/>
        <v>326.02</v>
      </c>
      <c r="H51" s="237">
        <f t="shared" si="3"/>
        <v>0</v>
      </c>
      <c r="I51" s="58"/>
    </row>
    <row r="52" spans="2:9">
      <c r="B52" s="267"/>
      <c r="C52" s="234" t="s">
        <v>285</v>
      </c>
      <c r="D52" s="244" t="s">
        <v>322</v>
      </c>
      <c r="E52" s="235">
        <v>1253.57</v>
      </c>
      <c r="F52" s="315">
        <v>42065</v>
      </c>
      <c r="G52" s="237">
        <f t="shared" si="2"/>
        <v>1253.57</v>
      </c>
      <c r="H52" s="237">
        <f t="shared" si="3"/>
        <v>0</v>
      </c>
      <c r="I52" s="58"/>
    </row>
    <row r="53" spans="2:9" ht="30">
      <c r="B53" s="267"/>
      <c r="C53" s="234" t="s">
        <v>285</v>
      </c>
      <c r="D53" s="244" t="s">
        <v>313</v>
      </c>
      <c r="E53" s="235">
        <v>2000</v>
      </c>
      <c r="F53" s="315">
        <v>42438</v>
      </c>
      <c r="G53" s="237">
        <f t="shared" si="2"/>
        <v>2000</v>
      </c>
      <c r="H53" s="237">
        <f t="shared" si="3"/>
        <v>0</v>
      </c>
      <c r="I53" s="58"/>
    </row>
    <row r="54" spans="2:9" ht="15.75">
      <c r="B54" s="267"/>
      <c r="C54" s="234" t="s">
        <v>285</v>
      </c>
      <c r="D54" s="386" t="s">
        <v>323</v>
      </c>
      <c r="E54" s="248">
        <v>189.9</v>
      </c>
      <c r="F54" s="315">
        <v>42451</v>
      </c>
      <c r="G54" s="237">
        <f t="shared" si="2"/>
        <v>189.9</v>
      </c>
      <c r="H54" s="237">
        <f t="shared" si="3"/>
        <v>0</v>
      </c>
      <c r="I54" s="58"/>
    </row>
    <row r="55" spans="2:9" ht="15.75">
      <c r="B55" s="267"/>
      <c r="C55" s="234" t="s">
        <v>285</v>
      </c>
      <c r="D55" s="386" t="s">
        <v>324</v>
      </c>
      <c r="E55" s="248">
        <v>948.49</v>
      </c>
      <c r="F55" s="315">
        <v>42451</v>
      </c>
      <c r="G55" s="237">
        <f t="shared" si="2"/>
        <v>948.49</v>
      </c>
      <c r="H55" s="237">
        <f t="shared" si="3"/>
        <v>0</v>
      </c>
      <c r="I55" s="58"/>
    </row>
    <row r="56" spans="2:9">
      <c r="B56" s="267"/>
      <c r="C56" s="234" t="s">
        <v>285</v>
      </c>
      <c r="D56" s="244" t="s">
        <v>325</v>
      </c>
      <c r="E56" s="235">
        <v>195.92</v>
      </c>
      <c r="F56" s="315">
        <v>42451</v>
      </c>
      <c r="G56" s="237">
        <f t="shared" si="2"/>
        <v>195.92</v>
      </c>
      <c r="H56" s="237">
        <f t="shared" si="3"/>
        <v>0</v>
      </c>
      <c r="I56" s="58"/>
    </row>
    <row r="57" spans="2:9" ht="15.75">
      <c r="B57" s="267"/>
      <c r="C57" s="234" t="s">
        <v>285</v>
      </c>
      <c r="D57" s="386" t="s">
        <v>326</v>
      </c>
      <c r="E57" s="248">
        <v>94.93</v>
      </c>
      <c r="F57" s="315">
        <v>42465</v>
      </c>
      <c r="G57" s="237">
        <f t="shared" si="2"/>
        <v>94.93</v>
      </c>
      <c r="H57" s="237">
        <f t="shared" si="3"/>
        <v>0</v>
      </c>
      <c r="I57" s="58"/>
    </row>
    <row r="58" spans="2:9" ht="31.5">
      <c r="B58" s="267"/>
      <c r="C58" s="234" t="s">
        <v>285</v>
      </c>
      <c r="D58" s="386" t="s">
        <v>327</v>
      </c>
      <c r="E58" s="248">
        <v>199.04</v>
      </c>
      <c r="F58" s="315">
        <v>42509</v>
      </c>
      <c r="G58" s="237">
        <f t="shared" si="2"/>
        <v>199.04</v>
      </c>
      <c r="H58" s="237">
        <f t="shared" si="3"/>
        <v>0</v>
      </c>
      <c r="I58" s="58"/>
    </row>
    <row r="59" spans="2:9">
      <c r="B59" s="267"/>
      <c r="C59" s="234" t="s">
        <v>328</v>
      </c>
      <c r="D59" s="234" t="s">
        <v>329</v>
      </c>
      <c r="E59" s="234">
        <v>461.28</v>
      </c>
      <c r="F59" s="315">
        <v>42515</v>
      </c>
      <c r="G59" s="237">
        <f t="shared" si="2"/>
        <v>461.28</v>
      </c>
      <c r="H59" s="237">
        <f t="shared" si="3"/>
        <v>0</v>
      </c>
      <c r="I59" s="58"/>
    </row>
    <row r="60" spans="2:9" ht="15.75">
      <c r="B60" s="267"/>
      <c r="C60" s="234" t="s">
        <v>285</v>
      </c>
      <c r="D60" s="386" t="s">
        <v>330</v>
      </c>
      <c r="E60" s="248">
        <v>237.19</v>
      </c>
      <c r="F60" s="315">
        <v>42527</v>
      </c>
      <c r="G60" s="237">
        <f t="shared" si="2"/>
        <v>237.19</v>
      </c>
      <c r="H60" s="237">
        <f t="shared" si="3"/>
        <v>0</v>
      </c>
      <c r="I60" s="58"/>
    </row>
    <row r="61" spans="2:9" ht="15.75">
      <c r="B61" s="267"/>
      <c r="C61" s="234" t="s">
        <v>285</v>
      </c>
      <c r="D61" s="386" t="s">
        <v>290</v>
      </c>
      <c r="E61" s="248">
        <v>319.27999999999997</v>
      </c>
      <c r="F61" s="315">
        <v>42530</v>
      </c>
      <c r="G61" s="237">
        <f t="shared" si="2"/>
        <v>319.27999999999997</v>
      </c>
      <c r="H61" s="237">
        <f t="shared" si="3"/>
        <v>0</v>
      </c>
      <c r="I61" s="58"/>
    </row>
    <row r="62" spans="2:9" ht="31.5">
      <c r="B62" s="267"/>
      <c r="C62" s="234" t="s">
        <v>285</v>
      </c>
      <c r="D62" s="386" t="s">
        <v>327</v>
      </c>
      <c r="E62" s="248">
        <v>42.34</v>
      </c>
      <c r="F62" s="315">
        <v>42538</v>
      </c>
      <c r="G62" s="237">
        <f t="shared" si="2"/>
        <v>42.34</v>
      </c>
      <c r="H62" s="237">
        <f t="shared" si="3"/>
        <v>0</v>
      </c>
      <c r="I62" s="58"/>
    </row>
    <row r="63" spans="2:9" ht="30">
      <c r="B63" s="267"/>
      <c r="C63" s="234" t="s">
        <v>285</v>
      </c>
      <c r="D63" s="234" t="s">
        <v>327</v>
      </c>
      <c r="E63" s="234">
        <v>321</v>
      </c>
      <c r="F63" s="315">
        <v>42538</v>
      </c>
      <c r="G63" s="237">
        <f t="shared" si="2"/>
        <v>321</v>
      </c>
      <c r="H63" s="237">
        <f t="shared" si="3"/>
        <v>0</v>
      </c>
      <c r="I63" s="58"/>
    </row>
    <row r="64" spans="2:9">
      <c r="B64" s="267"/>
      <c r="C64" s="234" t="s">
        <v>328</v>
      </c>
      <c r="D64" s="234" t="s">
        <v>329</v>
      </c>
      <c r="E64" s="234">
        <v>461.28</v>
      </c>
      <c r="F64" s="315">
        <v>42542</v>
      </c>
      <c r="G64" s="237">
        <f t="shared" si="2"/>
        <v>461.28</v>
      </c>
      <c r="H64" s="237">
        <f t="shared" si="3"/>
        <v>0</v>
      </c>
      <c r="I64" s="58"/>
    </row>
    <row r="65" spans="2:9" ht="15.75">
      <c r="B65" s="267"/>
      <c r="C65" s="234" t="s">
        <v>285</v>
      </c>
      <c r="D65" s="386" t="s">
        <v>290</v>
      </c>
      <c r="E65" s="248">
        <v>608.58000000000004</v>
      </c>
      <c r="F65" s="315">
        <v>42563</v>
      </c>
      <c r="G65" s="237">
        <f t="shared" si="2"/>
        <v>608.58000000000004</v>
      </c>
      <c r="H65" s="237">
        <f t="shared" si="3"/>
        <v>0</v>
      </c>
      <c r="I65" s="58"/>
    </row>
    <row r="66" spans="2:9">
      <c r="B66" s="267"/>
      <c r="C66" s="234" t="s">
        <v>328</v>
      </c>
      <c r="D66" s="234" t="s">
        <v>331</v>
      </c>
      <c r="E66" s="234">
        <v>236.9</v>
      </c>
      <c r="F66" s="315">
        <v>42482</v>
      </c>
      <c r="G66" s="237">
        <f t="shared" si="2"/>
        <v>236.9</v>
      </c>
      <c r="H66" s="237">
        <f t="shared" si="3"/>
        <v>0</v>
      </c>
      <c r="I66" s="58"/>
    </row>
    <row r="67" spans="2:9" ht="15.75">
      <c r="B67" s="267"/>
      <c r="C67" s="234" t="s">
        <v>328</v>
      </c>
      <c r="D67" s="386" t="s">
        <v>332</v>
      </c>
      <c r="E67" s="248">
        <v>2654</v>
      </c>
      <c r="F67" s="315">
        <v>42482</v>
      </c>
      <c r="G67" s="237">
        <f t="shared" si="2"/>
        <v>2654</v>
      </c>
      <c r="H67" s="237">
        <f t="shared" si="3"/>
        <v>0</v>
      </c>
      <c r="I67" s="58"/>
    </row>
    <row r="68" spans="2:9" ht="31.5">
      <c r="B68" s="267"/>
      <c r="C68" s="234" t="s">
        <v>285</v>
      </c>
      <c r="D68" s="386" t="s">
        <v>320</v>
      </c>
      <c r="E68" s="248">
        <v>120</v>
      </c>
      <c r="F68" s="315">
        <v>42607</v>
      </c>
      <c r="G68" s="237">
        <f t="shared" si="2"/>
        <v>120</v>
      </c>
      <c r="H68" s="237">
        <f t="shared" si="3"/>
        <v>0</v>
      </c>
      <c r="I68" s="58"/>
    </row>
    <row r="69" spans="2:9" ht="31.5">
      <c r="B69" s="267"/>
      <c r="C69" s="234" t="s">
        <v>285</v>
      </c>
      <c r="D69" s="386" t="s">
        <v>333</v>
      </c>
      <c r="E69" s="248">
        <v>516.23</v>
      </c>
      <c r="F69" s="315" t="s">
        <v>334</v>
      </c>
      <c r="G69" s="237">
        <f t="shared" si="2"/>
        <v>516.23</v>
      </c>
      <c r="H69" s="237">
        <f t="shared" si="3"/>
        <v>0</v>
      </c>
      <c r="I69" s="58"/>
    </row>
    <row r="70" spans="2:9" ht="31.5">
      <c r="B70" s="267"/>
      <c r="C70" s="234" t="s">
        <v>285</v>
      </c>
      <c r="D70" s="386" t="s">
        <v>333</v>
      </c>
      <c r="E70" s="248">
        <v>465.08</v>
      </c>
      <c r="F70" s="315">
        <v>42607</v>
      </c>
      <c r="G70" s="237">
        <f t="shared" si="2"/>
        <v>465.08</v>
      </c>
      <c r="H70" s="237">
        <f t="shared" si="3"/>
        <v>0</v>
      </c>
      <c r="I70" s="58"/>
    </row>
    <row r="71" spans="2:9" ht="31.5">
      <c r="B71" s="267"/>
      <c r="C71" s="234" t="s">
        <v>285</v>
      </c>
      <c r="D71" s="386" t="s">
        <v>333</v>
      </c>
      <c r="E71" s="248">
        <v>597.02</v>
      </c>
      <c r="F71" s="315">
        <v>42587</v>
      </c>
      <c r="G71" s="237">
        <f t="shared" si="2"/>
        <v>597.02</v>
      </c>
      <c r="H71" s="237">
        <f t="shared" si="3"/>
        <v>0</v>
      </c>
      <c r="I71" s="58"/>
    </row>
    <row r="72" spans="2:9">
      <c r="B72" s="267"/>
      <c r="C72" s="234" t="s">
        <v>285</v>
      </c>
      <c r="D72" s="244" t="s">
        <v>322</v>
      </c>
      <c r="E72" s="235">
        <v>57.12</v>
      </c>
      <c r="F72" s="315">
        <v>42636</v>
      </c>
      <c r="G72" s="237">
        <f t="shared" si="2"/>
        <v>57.12</v>
      </c>
      <c r="H72" s="237">
        <f t="shared" si="3"/>
        <v>0</v>
      </c>
      <c r="I72" s="58"/>
    </row>
    <row r="73" spans="2:9">
      <c r="B73" s="267"/>
      <c r="C73" s="234" t="s">
        <v>285</v>
      </c>
      <c r="D73" s="244" t="s">
        <v>322</v>
      </c>
      <c r="E73" s="235">
        <v>100.99</v>
      </c>
      <c r="F73" s="315">
        <v>42655</v>
      </c>
      <c r="G73" s="237">
        <f t="shared" si="2"/>
        <v>100.99</v>
      </c>
      <c r="H73" s="237">
        <f t="shared" si="3"/>
        <v>0</v>
      </c>
      <c r="I73" s="58"/>
    </row>
    <row r="74" spans="2:9">
      <c r="B74" s="267"/>
      <c r="C74" s="234" t="s">
        <v>285</v>
      </c>
      <c r="D74" s="244" t="s">
        <v>335</v>
      </c>
      <c r="E74" s="235">
        <v>173.57</v>
      </c>
      <c r="F74" s="315">
        <v>42674</v>
      </c>
      <c r="G74" s="237">
        <f t="shared" si="2"/>
        <v>173.57</v>
      </c>
      <c r="H74" s="237">
        <f t="shared" si="3"/>
        <v>0</v>
      </c>
      <c r="I74" s="58"/>
    </row>
    <row r="75" spans="2:9" ht="30">
      <c r="B75" s="267"/>
      <c r="C75" s="234" t="s">
        <v>288</v>
      </c>
      <c r="D75" s="387" t="s">
        <v>336</v>
      </c>
      <c r="E75" s="243">
        <v>26499</v>
      </c>
      <c r="F75" s="315">
        <v>42587</v>
      </c>
      <c r="G75" s="237">
        <f t="shared" si="2"/>
        <v>26499</v>
      </c>
      <c r="H75" s="237">
        <f t="shared" si="3"/>
        <v>0</v>
      </c>
      <c r="I75" s="58"/>
    </row>
    <row r="76" spans="2:9">
      <c r="B76" s="59"/>
      <c r="C76" s="370"/>
      <c r="D76" s="370"/>
      <c r="E76" s="370"/>
      <c r="F76" s="370"/>
      <c r="G76" s="345"/>
      <c r="H76" s="370"/>
      <c r="I76" s="58"/>
    </row>
    <row r="77" spans="2:9">
      <c r="B77" s="59"/>
      <c r="C77" s="472" t="s">
        <v>337</v>
      </c>
      <c r="D77" s="472"/>
      <c r="E77" s="61"/>
      <c r="F77" s="61"/>
      <c r="G77" s="346"/>
      <c r="H77" s="61"/>
      <c r="I77" s="58"/>
    </row>
    <row r="78" spans="2:9" ht="15.75" thickBot="1">
      <c r="B78" s="59"/>
      <c r="C78" s="471" t="s">
        <v>338</v>
      </c>
      <c r="D78" s="471"/>
      <c r="E78" s="471"/>
      <c r="F78" s="366"/>
      <c r="G78" s="347"/>
      <c r="H78" s="366"/>
      <c r="I78" s="58"/>
    </row>
    <row r="79" spans="2:9" ht="28.5">
      <c r="B79" s="59"/>
      <c r="C79" s="277" t="s">
        <v>339</v>
      </c>
      <c r="D79" s="278" t="s">
        <v>340</v>
      </c>
      <c r="E79" s="278" t="s">
        <v>341</v>
      </c>
      <c r="F79" s="278" t="s">
        <v>342</v>
      </c>
      <c r="G79" s="278" t="s">
        <v>343</v>
      </c>
      <c r="H79" s="140"/>
      <c r="I79" s="143"/>
    </row>
    <row r="80" spans="2:9" ht="165">
      <c r="B80" s="59"/>
      <c r="C80" s="241" t="s">
        <v>344</v>
      </c>
      <c r="D80" s="242" t="s">
        <v>345</v>
      </c>
      <c r="E80" s="243">
        <v>1000</v>
      </c>
      <c r="F80" s="244">
        <v>606</v>
      </c>
      <c r="G80" s="244" t="s">
        <v>346</v>
      </c>
      <c r="H80" s="238"/>
      <c r="I80" s="143"/>
    </row>
    <row r="81" spans="2:9" ht="165">
      <c r="B81" s="59"/>
      <c r="C81" s="241" t="s">
        <v>347</v>
      </c>
      <c r="D81" s="245" t="s">
        <v>348</v>
      </c>
      <c r="E81" s="243">
        <v>10000</v>
      </c>
      <c r="F81" s="243">
        <v>9662</v>
      </c>
      <c r="G81" s="244" t="s">
        <v>349</v>
      </c>
      <c r="H81" s="238"/>
      <c r="I81" s="143"/>
    </row>
    <row r="82" spans="2:9" ht="270">
      <c r="B82" s="59"/>
      <c r="C82" s="234" t="s">
        <v>350</v>
      </c>
      <c r="D82" s="246" t="s">
        <v>351</v>
      </c>
      <c r="E82" s="243" t="e">
        <f>40000+#REF!</f>
        <v>#REF!</v>
      </c>
      <c r="F82" s="243">
        <f>40150</f>
        <v>40150</v>
      </c>
      <c r="G82" s="244" t="s">
        <v>352</v>
      </c>
      <c r="H82" s="238"/>
      <c r="I82" s="143"/>
    </row>
    <row r="83" spans="2:9" ht="225">
      <c r="B83" s="59"/>
      <c r="C83" s="234" t="s">
        <v>353</v>
      </c>
      <c r="D83" s="247" t="s">
        <v>290</v>
      </c>
      <c r="E83" s="248">
        <v>35000</v>
      </c>
      <c r="F83" s="248">
        <v>33744</v>
      </c>
      <c r="G83" s="244" t="s">
        <v>354</v>
      </c>
      <c r="H83" s="238"/>
      <c r="I83" s="143"/>
    </row>
    <row r="84" spans="2:9" ht="234">
      <c r="B84" s="59"/>
      <c r="C84" s="234" t="s">
        <v>355</v>
      </c>
      <c r="D84" s="249" t="s">
        <v>356</v>
      </c>
      <c r="E84" s="250">
        <v>40000</v>
      </c>
      <c r="F84" s="250">
        <v>39950</v>
      </c>
      <c r="G84" s="348" t="s">
        <v>357</v>
      </c>
      <c r="H84" s="238"/>
      <c r="I84" s="143"/>
    </row>
    <row r="85" spans="2:9" ht="165">
      <c r="B85" s="59"/>
      <c r="C85" s="234" t="s">
        <v>358</v>
      </c>
      <c r="D85" s="234" t="s">
        <v>293</v>
      </c>
      <c r="E85" s="235">
        <v>3000</v>
      </c>
      <c r="F85" s="235">
        <v>2861.6</v>
      </c>
      <c r="G85" s="244" t="s">
        <v>359</v>
      </c>
      <c r="H85" s="238"/>
      <c r="I85" s="143"/>
    </row>
    <row r="86" spans="2:9" ht="165">
      <c r="B86" s="59"/>
      <c r="C86" s="234" t="s">
        <v>360</v>
      </c>
      <c r="D86" s="251" t="s">
        <v>295</v>
      </c>
      <c r="E86" s="235">
        <v>1500</v>
      </c>
      <c r="F86" s="235">
        <v>1434.32</v>
      </c>
      <c r="G86" s="244" t="s">
        <v>361</v>
      </c>
      <c r="H86" s="238"/>
      <c r="I86" s="143"/>
    </row>
    <row r="87" spans="2:9" ht="195">
      <c r="B87" s="59"/>
      <c r="C87" s="234" t="s">
        <v>362</v>
      </c>
      <c r="D87" s="251" t="s">
        <v>363</v>
      </c>
      <c r="E87" s="235">
        <v>3919</v>
      </c>
      <c r="F87" s="235">
        <v>4308.1400000000003</v>
      </c>
      <c r="G87" s="244" t="s">
        <v>364</v>
      </c>
      <c r="H87" s="238"/>
      <c r="I87" s="143"/>
    </row>
    <row r="88" spans="2:9" ht="345">
      <c r="B88" s="59"/>
      <c r="C88" s="241" t="s">
        <v>365</v>
      </c>
      <c r="D88" s="252" t="s">
        <v>366</v>
      </c>
      <c r="E88" s="253">
        <v>30000</v>
      </c>
      <c r="F88" s="253">
        <v>28518</v>
      </c>
      <c r="G88" s="349" t="s">
        <v>367</v>
      </c>
      <c r="H88" s="238"/>
      <c r="I88" s="143"/>
    </row>
    <row r="89" spans="2:9" ht="300">
      <c r="B89" s="59"/>
      <c r="C89" s="234" t="s">
        <v>368</v>
      </c>
      <c r="D89" s="251" t="s">
        <v>369</v>
      </c>
      <c r="E89" s="235">
        <v>21000</v>
      </c>
      <c r="F89" s="235">
        <v>21000</v>
      </c>
      <c r="G89" s="244" t="s">
        <v>370</v>
      </c>
      <c r="H89" s="238"/>
      <c r="I89" s="143"/>
    </row>
    <row r="90" spans="2:9" ht="390">
      <c r="B90" s="59"/>
      <c r="C90" s="234" t="s">
        <v>371</v>
      </c>
      <c r="D90" s="254" t="s">
        <v>372</v>
      </c>
      <c r="E90" s="235">
        <v>20000</v>
      </c>
      <c r="F90" s="235">
        <v>20000</v>
      </c>
      <c r="G90" s="244" t="s">
        <v>373</v>
      </c>
      <c r="H90" s="238"/>
      <c r="I90" s="143"/>
    </row>
    <row r="91" spans="2:9" ht="345">
      <c r="B91" s="59"/>
      <c r="C91" s="234" t="s">
        <v>374</v>
      </c>
      <c r="D91" s="255" t="s">
        <v>375</v>
      </c>
      <c r="E91" s="235">
        <v>39000</v>
      </c>
      <c r="F91" s="235">
        <v>40000</v>
      </c>
      <c r="G91" s="244" t="s">
        <v>376</v>
      </c>
      <c r="H91" s="238"/>
      <c r="I91" s="143"/>
    </row>
    <row r="92" spans="2:9" ht="300">
      <c r="B92" s="59"/>
      <c r="C92" s="234" t="s">
        <v>377</v>
      </c>
      <c r="D92" s="255" t="s">
        <v>378</v>
      </c>
      <c r="E92" s="235">
        <v>43000</v>
      </c>
      <c r="F92" s="235">
        <v>42400</v>
      </c>
      <c r="G92" s="244" t="s">
        <v>379</v>
      </c>
      <c r="H92" s="238"/>
      <c r="I92" s="143"/>
    </row>
    <row r="93" spans="2:9" ht="409.5">
      <c r="B93" s="59"/>
      <c r="C93" s="234" t="s">
        <v>380</v>
      </c>
      <c r="D93" s="247" t="s">
        <v>381</v>
      </c>
      <c r="E93" s="256">
        <v>3489482</v>
      </c>
      <c r="F93" s="256">
        <v>3489482</v>
      </c>
      <c r="G93" s="244" t="s">
        <v>382</v>
      </c>
      <c r="H93" s="238"/>
      <c r="I93" s="143"/>
    </row>
    <row r="94" spans="2:9" ht="330">
      <c r="B94" s="59"/>
      <c r="C94" s="234" t="s">
        <v>383</v>
      </c>
      <c r="D94" s="246" t="s">
        <v>336</v>
      </c>
      <c r="E94" s="243">
        <f>44000*66%</f>
        <v>29040</v>
      </c>
      <c r="F94" s="243">
        <f>44000*66%</f>
        <v>29040</v>
      </c>
      <c r="G94" s="244" t="s">
        <v>384</v>
      </c>
      <c r="H94" s="238"/>
      <c r="I94" s="143"/>
    </row>
    <row r="95" spans="2:9" ht="150">
      <c r="B95" s="59"/>
      <c r="C95" s="234" t="s">
        <v>385</v>
      </c>
      <c r="D95" s="251" t="s">
        <v>322</v>
      </c>
      <c r="E95" s="235">
        <v>574.86</v>
      </c>
      <c r="F95" s="235">
        <f>E95</f>
        <v>574.86</v>
      </c>
      <c r="G95" s="244" t="s">
        <v>386</v>
      </c>
      <c r="H95" s="238"/>
      <c r="I95" s="143"/>
    </row>
    <row r="96" spans="2:9" ht="135">
      <c r="B96" s="59"/>
      <c r="C96" s="234" t="s">
        <v>385</v>
      </c>
      <c r="D96" s="251" t="s">
        <v>313</v>
      </c>
      <c r="E96" s="235">
        <v>237.57</v>
      </c>
      <c r="F96" s="235">
        <f>E96</f>
        <v>237.57</v>
      </c>
      <c r="G96" s="244" t="s">
        <v>387</v>
      </c>
      <c r="H96" s="238"/>
      <c r="I96" s="143"/>
    </row>
    <row r="97" spans="2:9" ht="167.25" customHeight="1">
      <c r="B97" s="59"/>
      <c r="C97" s="234" t="s">
        <v>388</v>
      </c>
      <c r="D97" s="251" t="s">
        <v>389</v>
      </c>
      <c r="E97" s="235">
        <v>995.21</v>
      </c>
      <c r="F97" s="235">
        <f>E97</f>
        <v>995.21</v>
      </c>
      <c r="G97" s="244" t="s">
        <v>390</v>
      </c>
      <c r="H97" s="238"/>
      <c r="I97" s="143"/>
    </row>
    <row r="98" spans="2:9" ht="135">
      <c r="B98" s="59"/>
      <c r="C98" s="234" t="s">
        <v>391</v>
      </c>
      <c r="D98" s="251" t="s">
        <v>313</v>
      </c>
      <c r="E98" s="235">
        <v>950.78</v>
      </c>
      <c r="F98" s="235">
        <f>E98</f>
        <v>950.78</v>
      </c>
      <c r="G98" s="244" t="s">
        <v>387</v>
      </c>
      <c r="H98" s="238"/>
      <c r="I98" s="143"/>
    </row>
    <row r="99" spans="2:9" ht="300">
      <c r="B99" s="59"/>
      <c r="C99" s="251" t="s">
        <v>392</v>
      </c>
      <c r="D99" s="257" t="s">
        <v>393</v>
      </c>
      <c r="E99" s="256">
        <v>17800</v>
      </c>
      <c r="F99" s="256">
        <v>20000</v>
      </c>
      <c r="G99" s="244" t="s">
        <v>394</v>
      </c>
      <c r="H99" s="238"/>
      <c r="I99" s="143"/>
    </row>
    <row r="100" spans="2:9" ht="345">
      <c r="B100" s="59"/>
      <c r="C100" s="251" t="s">
        <v>395</v>
      </c>
      <c r="D100" s="257" t="s">
        <v>396</v>
      </c>
      <c r="E100" s="256">
        <v>30000</v>
      </c>
      <c r="F100" s="256">
        <v>32005</v>
      </c>
      <c r="G100" s="244" t="s">
        <v>397</v>
      </c>
      <c r="H100" s="238"/>
      <c r="I100" s="143"/>
    </row>
    <row r="101" spans="2:9" ht="330">
      <c r="B101" s="59"/>
      <c r="C101" s="251" t="s">
        <v>398</v>
      </c>
      <c r="D101" s="257" t="s">
        <v>399</v>
      </c>
      <c r="E101" s="256">
        <v>10000</v>
      </c>
      <c r="F101" s="256">
        <v>15600</v>
      </c>
      <c r="G101" s="244" t="s">
        <v>400</v>
      </c>
      <c r="H101" s="238"/>
      <c r="I101" s="143"/>
    </row>
    <row r="102" spans="2:9" ht="329.25" customHeight="1">
      <c r="B102" s="59"/>
      <c r="C102" s="251" t="s">
        <v>401</v>
      </c>
      <c r="D102" s="257" t="s">
        <v>402</v>
      </c>
      <c r="E102" s="256">
        <v>74000</v>
      </c>
      <c r="F102" s="256">
        <v>64000</v>
      </c>
      <c r="G102" s="244" t="s">
        <v>403</v>
      </c>
      <c r="H102" s="238"/>
      <c r="I102" s="143"/>
    </row>
    <row r="103" spans="2:9" s="6" customFormat="1" ht="153" customHeight="1">
      <c r="B103" s="59"/>
      <c r="C103" s="251" t="s">
        <v>404</v>
      </c>
      <c r="D103" s="257" t="s">
        <v>312</v>
      </c>
      <c r="E103" s="256">
        <v>730.35</v>
      </c>
      <c r="F103" s="256">
        <f t="shared" ref="F103:F112" si="4">E103</f>
        <v>730.35</v>
      </c>
      <c r="G103" s="244" t="s">
        <v>405</v>
      </c>
      <c r="H103" s="238"/>
      <c r="I103" s="268"/>
    </row>
    <row r="104" spans="2:9" ht="135">
      <c r="B104" s="59"/>
      <c r="C104" s="234" t="s">
        <v>406</v>
      </c>
      <c r="D104" s="251" t="s">
        <v>313</v>
      </c>
      <c r="E104" s="235">
        <v>2094.9899999999998</v>
      </c>
      <c r="F104" s="235">
        <f t="shared" si="4"/>
        <v>2094.9899999999998</v>
      </c>
      <c r="G104" s="244" t="s">
        <v>387</v>
      </c>
      <c r="H104" s="238"/>
      <c r="I104" s="143"/>
    </row>
    <row r="105" spans="2:9" ht="135">
      <c r="B105" s="59"/>
      <c r="C105" s="234" t="s">
        <v>407</v>
      </c>
      <c r="D105" s="251" t="s">
        <v>314</v>
      </c>
      <c r="E105" s="235">
        <v>77.69</v>
      </c>
      <c r="F105" s="235">
        <f t="shared" si="4"/>
        <v>77.69</v>
      </c>
      <c r="G105" s="244" t="s">
        <v>408</v>
      </c>
      <c r="H105" s="238"/>
      <c r="I105" s="143"/>
    </row>
    <row r="106" spans="2:9" ht="117" customHeight="1">
      <c r="B106" s="59"/>
      <c r="C106" s="251" t="s">
        <v>409</v>
      </c>
      <c r="D106" s="251" t="s">
        <v>315</v>
      </c>
      <c r="E106" s="235">
        <v>1511.19</v>
      </c>
      <c r="F106" s="235">
        <f t="shared" si="4"/>
        <v>1511.19</v>
      </c>
      <c r="G106" s="244" t="s">
        <v>410</v>
      </c>
      <c r="H106" s="238"/>
      <c r="I106" s="143"/>
    </row>
    <row r="107" spans="2:9" s="6" customFormat="1" ht="123" customHeight="1">
      <c r="B107" s="267"/>
      <c r="C107" s="234" t="s">
        <v>411</v>
      </c>
      <c r="D107" s="247" t="s">
        <v>290</v>
      </c>
      <c r="E107" s="248">
        <v>496</v>
      </c>
      <c r="F107" s="248">
        <f t="shared" si="4"/>
        <v>496</v>
      </c>
      <c r="G107" s="244" t="s">
        <v>412</v>
      </c>
      <c r="H107" s="238"/>
      <c r="I107" s="238"/>
    </row>
    <row r="108" spans="2:9" ht="120">
      <c r="B108" s="59"/>
      <c r="C108" s="251" t="s">
        <v>413</v>
      </c>
      <c r="D108" s="251" t="s">
        <v>316</v>
      </c>
      <c r="E108" s="235">
        <v>231.01</v>
      </c>
      <c r="F108" s="235">
        <f t="shared" si="4"/>
        <v>231.01</v>
      </c>
      <c r="G108" s="244" t="s">
        <v>414</v>
      </c>
      <c r="H108" s="238"/>
      <c r="I108" s="143"/>
    </row>
    <row r="109" spans="2:9" ht="135">
      <c r="B109" s="59"/>
      <c r="C109" s="234" t="s">
        <v>415</v>
      </c>
      <c r="D109" s="251" t="s">
        <v>313</v>
      </c>
      <c r="E109" s="235">
        <v>572</v>
      </c>
      <c r="F109" s="235">
        <f t="shared" si="4"/>
        <v>572</v>
      </c>
      <c r="G109" s="244" t="s">
        <v>387</v>
      </c>
      <c r="H109" s="238"/>
      <c r="I109" s="143"/>
    </row>
    <row r="110" spans="2:9" ht="92.1" customHeight="1">
      <c r="B110" s="59"/>
      <c r="C110" s="251" t="s">
        <v>413</v>
      </c>
      <c r="D110" s="251" t="s">
        <v>317</v>
      </c>
      <c r="E110" s="235">
        <v>115</v>
      </c>
      <c r="F110" s="235">
        <f t="shared" si="4"/>
        <v>115</v>
      </c>
      <c r="G110" s="244" t="s">
        <v>416</v>
      </c>
      <c r="H110" s="238"/>
      <c r="I110" s="143"/>
    </row>
    <row r="111" spans="2:9" ht="150">
      <c r="B111" s="59"/>
      <c r="C111" s="234" t="s">
        <v>417</v>
      </c>
      <c r="D111" s="247" t="s">
        <v>290</v>
      </c>
      <c r="E111" s="248">
        <v>139</v>
      </c>
      <c r="F111" s="248">
        <f t="shared" si="4"/>
        <v>139</v>
      </c>
      <c r="G111" s="244" t="s">
        <v>412</v>
      </c>
      <c r="H111" s="238"/>
      <c r="I111" s="143"/>
    </row>
    <row r="112" spans="2:9" ht="150">
      <c r="B112" s="59"/>
      <c r="C112" s="244" t="s">
        <v>418</v>
      </c>
      <c r="D112" s="251" t="s">
        <v>318</v>
      </c>
      <c r="E112" s="235">
        <v>745</v>
      </c>
      <c r="F112" s="235">
        <f t="shared" si="4"/>
        <v>745</v>
      </c>
      <c r="G112" s="244" t="s">
        <v>419</v>
      </c>
      <c r="H112" s="238"/>
      <c r="I112" s="143"/>
    </row>
    <row r="113" spans="2:9" ht="150">
      <c r="B113" s="59"/>
      <c r="C113" s="234" t="s">
        <v>420</v>
      </c>
      <c r="D113" s="251" t="s">
        <v>421</v>
      </c>
      <c r="E113" s="235">
        <v>1376</v>
      </c>
      <c r="F113" s="235">
        <v>1376.15</v>
      </c>
      <c r="G113" s="244" t="s">
        <v>422</v>
      </c>
      <c r="H113" s="238"/>
      <c r="I113" s="143"/>
    </row>
    <row r="114" spans="2:9" ht="150">
      <c r="B114" s="59"/>
      <c r="C114" s="244" t="s">
        <v>423</v>
      </c>
      <c r="D114" s="247" t="s">
        <v>318</v>
      </c>
      <c r="E114" s="248">
        <v>745</v>
      </c>
      <c r="F114" s="248">
        <v>745</v>
      </c>
      <c r="G114" s="244" t="s">
        <v>419</v>
      </c>
      <c r="H114" s="238"/>
      <c r="I114" s="143"/>
    </row>
    <row r="115" spans="2:9" ht="150">
      <c r="B115" s="59"/>
      <c r="C115" s="234" t="s">
        <v>424</v>
      </c>
      <c r="D115" s="247" t="s">
        <v>320</v>
      </c>
      <c r="E115" s="248">
        <v>1365.95</v>
      </c>
      <c r="F115" s="248">
        <f t="shared" ref="F115:F128" si="5">E115</f>
        <v>1365.95</v>
      </c>
      <c r="G115" s="244" t="s">
        <v>425</v>
      </c>
      <c r="H115" s="238"/>
      <c r="I115" s="143"/>
    </row>
    <row r="116" spans="2:9" ht="135">
      <c r="B116" s="59"/>
      <c r="C116" s="234" t="s">
        <v>426</v>
      </c>
      <c r="D116" s="251" t="s">
        <v>313</v>
      </c>
      <c r="E116" s="235">
        <v>2249.1999999999998</v>
      </c>
      <c r="F116" s="235">
        <f t="shared" si="5"/>
        <v>2249.1999999999998</v>
      </c>
      <c r="G116" s="244" t="s">
        <v>387</v>
      </c>
      <c r="H116" s="238"/>
      <c r="I116" s="143"/>
    </row>
    <row r="117" spans="2:9" ht="135">
      <c r="B117" s="59"/>
      <c r="C117" s="234" t="s">
        <v>427</v>
      </c>
      <c r="D117" s="251" t="s">
        <v>313</v>
      </c>
      <c r="E117" s="235">
        <v>136</v>
      </c>
      <c r="F117" s="235">
        <f>E117</f>
        <v>136</v>
      </c>
      <c r="G117" s="244" t="s">
        <v>387</v>
      </c>
      <c r="H117" s="238"/>
      <c r="I117" s="143"/>
    </row>
    <row r="118" spans="2:9" ht="150">
      <c r="B118" s="59"/>
      <c r="C118" s="234" t="s">
        <v>428</v>
      </c>
      <c r="D118" s="247" t="s">
        <v>315</v>
      </c>
      <c r="E118" s="248">
        <v>317.83999999999997</v>
      </c>
      <c r="F118" s="248">
        <f t="shared" si="5"/>
        <v>317.83999999999997</v>
      </c>
      <c r="G118" s="244" t="s">
        <v>429</v>
      </c>
      <c r="H118" s="238"/>
      <c r="I118" s="143"/>
    </row>
    <row r="119" spans="2:9" ht="150">
      <c r="B119" s="59"/>
      <c r="C119" s="234" t="s">
        <v>430</v>
      </c>
      <c r="D119" s="247" t="s">
        <v>321</v>
      </c>
      <c r="E119" s="248">
        <v>195.92</v>
      </c>
      <c r="F119" s="248">
        <f t="shared" si="5"/>
        <v>195.92</v>
      </c>
      <c r="G119" s="244" t="s">
        <v>431</v>
      </c>
      <c r="H119" s="238"/>
      <c r="I119" s="143"/>
    </row>
    <row r="120" spans="2:9" ht="150">
      <c r="B120" s="59"/>
      <c r="C120" s="234" t="s">
        <v>428</v>
      </c>
      <c r="D120" s="247" t="s">
        <v>290</v>
      </c>
      <c r="E120" s="248">
        <v>326.02</v>
      </c>
      <c r="F120" s="248">
        <f t="shared" si="5"/>
        <v>326.02</v>
      </c>
      <c r="G120" s="244" t="s">
        <v>412</v>
      </c>
      <c r="H120" s="238"/>
      <c r="I120" s="143"/>
    </row>
    <row r="121" spans="2:9" ht="150">
      <c r="B121" s="59"/>
      <c r="C121" s="234" t="s">
        <v>432</v>
      </c>
      <c r="D121" s="251" t="s">
        <v>322</v>
      </c>
      <c r="E121" s="235">
        <v>1253.57</v>
      </c>
      <c r="F121" s="235">
        <f>E121</f>
        <v>1253.57</v>
      </c>
      <c r="G121" s="244" t="s">
        <v>433</v>
      </c>
      <c r="H121" s="238"/>
      <c r="I121" s="143"/>
    </row>
    <row r="122" spans="2:9" ht="135">
      <c r="B122" s="59"/>
      <c r="C122" s="234" t="s">
        <v>434</v>
      </c>
      <c r="D122" s="251" t="s">
        <v>313</v>
      </c>
      <c r="E122" s="235">
        <v>2000</v>
      </c>
      <c r="F122" s="235">
        <f>E122</f>
        <v>2000</v>
      </c>
      <c r="G122" s="244" t="s">
        <v>387</v>
      </c>
      <c r="H122" s="238"/>
      <c r="I122" s="143"/>
    </row>
    <row r="123" spans="2:9" ht="150">
      <c r="B123" s="59"/>
      <c r="C123" s="234" t="s">
        <v>435</v>
      </c>
      <c r="D123" s="247" t="s">
        <v>323</v>
      </c>
      <c r="E123" s="248">
        <v>189.9</v>
      </c>
      <c r="F123" s="248">
        <f t="shared" si="5"/>
        <v>189.9</v>
      </c>
      <c r="G123" s="244" t="s">
        <v>436</v>
      </c>
      <c r="H123" s="238"/>
      <c r="I123" s="143"/>
    </row>
    <row r="124" spans="2:9" ht="135">
      <c r="B124" s="59"/>
      <c r="C124" s="234" t="s">
        <v>437</v>
      </c>
      <c r="D124" s="247" t="s">
        <v>324</v>
      </c>
      <c r="E124" s="248">
        <v>948.49</v>
      </c>
      <c r="F124" s="248">
        <f>E124</f>
        <v>948.49</v>
      </c>
      <c r="G124" s="244" t="s">
        <v>438</v>
      </c>
      <c r="H124" s="238"/>
      <c r="I124" s="143"/>
    </row>
    <row r="125" spans="2:9" ht="135">
      <c r="B125" s="267"/>
      <c r="C125" s="234" t="s">
        <v>439</v>
      </c>
      <c r="D125" s="244" t="s">
        <v>440</v>
      </c>
      <c r="E125" s="235">
        <v>195.92</v>
      </c>
      <c r="F125" s="248">
        <f>E125</f>
        <v>195.92</v>
      </c>
      <c r="G125" s="244" t="s">
        <v>441</v>
      </c>
      <c r="H125" s="238"/>
      <c r="I125" s="143"/>
    </row>
    <row r="126" spans="2:9" ht="150">
      <c r="B126" s="59"/>
      <c r="C126" s="234" t="s">
        <v>442</v>
      </c>
      <c r="D126" s="247" t="s">
        <v>326</v>
      </c>
      <c r="E126" s="248">
        <v>94.93</v>
      </c>
      <c r="F126" s="248">
        <f t="shared" si="5"/>
        <v>94.93</v>
      </c>
      <c r="G126" s="244" t="s">
        <v>443</v>
      </c>
      <c r="H126" s="238"/>
      <c r="I126" s="143"/>
    </row>
    <row r="127" spans="2:9" ht="165">
      <c r="B127" s="59"/>
      <c r="C127" s="234" t="s">
        <v>444</v>
      </c>
      <c r="D127" s="247" t="s">
        <v>327</v>
      </c>
      <c r="E127" s="248">
        <v>199.04</v>
      </c>
      <c r="F127" s="248">
        <f t="shared" si="5"/>
        <v>199.04</v>
      </c>
      <c r="G127" s="244" t="s">
        <v>445</v>
      </c>
      <c r="H127" s="238"/>
      <c r="I127" s="143"/>
    </row>
    <row r="128" spans="2:9" ht="150">
      <c r="B128" s="59"/>
      <c r="C128" s="234" t="s">
        <v>446</v>
      </c>
      <c r="D128" s="234" t="s">
        <v>329</v>
      </c>
      <c r="E128" s="234">
        <v>461.28</v>
      </c>
      <c r="F128" s="234">
        <f t="shared" si="5"/>
        <v>461.28</v>
      </c>
      <c r="G128" s="234" t="s">
        <v>447</v>
      </c>
      <c r="H128" s="238"/>
      <c r="I128" s="143"/>
    </row>
    <row r="129" spans="2:9" ht="150">
      <c r="B129" s="59"/>
      <c r="C129" s="234" t="s">
        <v>448</v>
      </c>
      <c r="D129" s="247" t="s">
        <v>330</v>
      </c>
      <c r="E129" s="248">
        <v>237.19</v>
      </c>
      <c r="F129" s="248">
        <f t="shared" ref="F129:F142" si="6">E129</f>
        <v>237.19</v>
      </c>
      <c r="G129" s="244" t="s">
        <v>449</v>
      </c>
      <c r="H129" s="238"/>
      <c r="I129" s="143"/>
    </row>
    <row r="130" spans="2:9" ht="150">
      <c r="B130" s="59"/>
      <c r="C130" s="234" t="s">
        <v>450</v>
      </c>
      <c r="D130" s="247" t="s">
        <v>290</v>
      </c>
      <c r="E130" s="248">
        <v>319.27999999999997</v>
      </c>
      <c r="F130" s="248">
        <f t="shared" si="6"/>
        <v>319.27999999999997</v>
      </c>
      <c r="G130" s="244" t="s">
        <v>412</v>
      </c>
      <c r="H130" s="238"/>
      <c r="I130" s="143"/>
    </row>
    <row r="131" spans="2:9" ht="165">
      <c r="B131" s="59"/>
      <c r="C131" s="234" t="s">
        <v>451</v>
      </c>
      <c r="D131" s="247" t="s">
        <v>327</v>
      </c>
      <c r="E131" s="248">
        <v>42.34</v>
      </c>
      <c r="F131" s="248">
        <f t="shared" si="6"/>
        <v>42.34</v>
      </c>
      <c r="G131" s="244" t="s">
        <v>445</v>
      </c>
      <c r="H131" s="238"/>
      <c r="I131" s="143"/>
    </row>
    <row r="132" spans="2:9" ht="165">
      <c r="B132" s="59"/>
      <c r="C132" s="234" t="s">
        <v>451</v>
      </c>
      <c r="D132" s="234" t="s">
        <v>327</v>
      </c>
      <c r="E132" s="234">
        <v>321</v>
      </c>
      <c r="F132" s="234">
        <f t="shared" si="6"/>
        <v>321</v>
      </c>
      <c r="G132" s="234" t="s">
        <v>445</v>
      </c>
      <c r="H132" s="238"/>
      <c r="I132" s="143"/>
    </row>
    <row r="133" spans="2:9" ht="150">
      <c r="B133" s="59"/>
      <c r="C133" s="234" t="s">
        <v>452</v>
      </c>
      <c r="D133" s="234" t="s">
        <v>329</v>
      </c>
      <c r="E133" s="234">
        <v>461.28</v>
      </c>
      <c r="F133" s="234">
        <f t="shared" si="6"/>
        <v>461.28</v>
      </c>
      <c r="G133" s="234" t="s">
        <v>447</v>
      </c>
      <c r="H133" s="238"/>
      <c r="I133" s="143"/>
    </row>
    <row r="134" spans="2:9" ht="150">
      <c r="B134" s="59"/>
      <c r="C134" s="234" t="s">
        <v>453</v>
      </c>
      <c r="D134" s="247" t="s">
        <v>290</v>
      </c>
      <c r="E134" s="248">
        <v>608.58000000000004</v>
      </c>
      <c r="F134" s="248">
        <f t="shared" si="6"/>
        <v>608.58000000000004</v>
      </c>
      <c r="G134" s="244" t="s">
        <v>412</v>
      </c>
      <c r="H134" s="238"/>
      <c r="I134" s="143"/>
    </row>
    <row r="135" spans="2:9" ht="135">
      <c r="B135" s="59"/>
      <c r="C135" s="234" t="s">
        <v>454</v>
      </c>
      <c r="D135" s="234" t="s">
        <v>331</v>
      </c>
      <c r="E135" s="234">
        <v>236.9</v>
      </c>
      <c r="F135" s="234">
        <f t="shared" si="6"/>
        <v>236.9</v>
      </c>
      <c r="G135" s="234" t="s">
        <v>455</v>
      </c>
      <c r="H135" s="238"/>
      <c r="I135" s="143"/>
    </row>
    <row r="136" spans="2:9" ht="150">
      <c r="B136" s="59"/>
      <c r="C136" s="234" t="s">
        <v>456</v>
      </c>
      <c r="D136" s="247" t="s">
        <v>332</v>
      </c>
      <c r="E136" s="248">
        <v>2654</v>
      </c>
      <c r="F136" s="248">
        <f t="shared" si="6"/>
        <v>2654</v>
      </c>
      <c r="G136" s="234" t="s">
        <v>457</v>
      </c>
      <c r="H136" s="238"/>
      <c r="I136" s="143"/>
    </row>
    <row r="137" spans="2:9" ht="150">
      <c r="B137" s="59"/>
      <c r="C137" s="234" t="s">
        <v>458</v>
      </c>
      <c r="D137" s="247" t="s">
        <v>320</v>
      </c>
      <c r="E137" s="248">
        <v>120</v>
      </c>
      <c r="F137" s="248">
        <f t="shared" si="6"/>
        <v>120</v>
      </c>
      <c r="G137" s="244" t="s">
        <v>425</v>
      </c>
      <c r="H137" s="238"/>
      <c r="I137" s="143"/>
    </row>
    <row r="138" spans="2:9" ht="150">
      <c r="B138" s="59"/>
      <c r="C138" s="234" t="s">
        <v>458</v>
      </c>
      <c r="D138" s="247" t="s">
        <v>333</v>
      </c>
      <c r="E138" s="248">
        <v>516.23</v>
      </c>
      <c r="F138" s="248">
        <f t="shared" si="6"/>
        <v>516.23</v>
      </c>
      <c r="G138" s="244" t="s">
        <v>459</v>
      </c>
      <c r="H138" s="238"/>
      <c r="I138" s="143"/>
    </row>
    <row r="139" spans="2:9" ht="150">
      <c r="B139" s="59"/>
      <c r="C139" s="234" t="s">
        <v>458</v>
      </c>
      <c r="D139" s="247" t="s">
        <v>333</v>
      </c>
      <c r="E139" s="248">
        <v>465.08</v>
      </c>
      <c r="F139" s="248">
        <f t="shared" si="6"/>
        <v>465.08</v>
      </c>
      <c r="G139" s="244" t="s">
        <v>459</v>
      </c>
      <c r="H139" s="238"/>
      <c r="I139" s="143"/>
    </row>
    <row r="140" spans="2:9" ht="150">
      <c r="B140" s="59"/>
      <c r="C140" s="234" t="s">
        <v>460</v>
      </c>
      <c r="D140" s="247" t="s">
        <v>333</v>
      </c>
      <c r="E140" s="248">
        <v>597.02</v>
      </c>
      <c r="F140" s="248">
        <f t="shared" si="6"/>
        <v>597.02</v>
      </c>
      <c r="G140" s="244" t="s">
        <v>459</v>
      </c>
      <c r="H140" s="238"/>
      <c r="I140" s="143"/>
    </row>
    <row r="141" spans="2:9" s="7" customFormat="1" ht="150">
      <c r="B141" s="59"/>
      <c r="C141" s="234" t="s">
        <v>461</v>
      </c>
      <c r="D141" s="251" t="s">
        <v>322</v>
      </c>
      <c r="E141" s="235">
        <v>57.12</v>
      </c>
      <c r="F141" s="235">
        <f t="shared" si="6"/>
        <v>57.12</v>
      </c>
      <c r="G141" s="244" t="s">
        <v>433</v>
      </c>
      <c r="H141" s="61"/>
      <c r="I141" s="229"/>
    </row>
    <row r="142" spans="2:9" s="7" customFormat="1" ht="150">
      <c r="B142" s="59"/>
      <c r="C142" s="234" t="s">
        <v>462</v>
      </c>
      <c r="D142" s="251" t="s">
        <v>322</v>
      </c>
      <c r="E142" s="235">
        <v>100.99</v>
      </c>
      <c r="F142" s="235">
        <f t="shared" si="6"/>
        <v>100.99</v>
      </c>
      <c r="G142" s="244" t="s">
        <v>433</v>
      </c>
      <c r="H142" s="238"/>
      <c r="I142" s="229"/>
    </row>
    <row r="143" spans="2:9" s="7" customFormat="1" ht="150">
      <c r="B143" s="59"/>
      <c r="C143" s="234" t="s">
        <v>463</v>
      </c>
      <c r="D143" s="251" t="s">
        <v>335</v>
      </c>
      <c r="E143" s="235">
        <v>173.57</v>
      </c>
      <c r="F143" s="235">
        <f>E143</f>
        <v>173.57</v>
      </c>
      <c r="G143" s="244" t="s">
        <v>464</v>
      </c>
      <c r="H143" s="238"/>
      <c r="I143" s="229"/>
    </row>
    <row r="144" spans="2:9" s="7" customFormat="1" ht="345">
      <c r="B144" s="59"/>
      <c r="C144" s="234" t="s">
        <v>383</v>
      </c>
      <c r="D144" s="246" t="s">
        <v>336</v>
      </c>
      <c r="E144" s="243">
        <v>26499</v>
      </c>
      <c r="F144" s="243">
        <f>E144</f>
        <v>26499</v>
      </c>
      <c r="G144" s="244" t="s">
        <v>465</v>
      </c>
      <c r="H144" s="238"/>
      <c r="I144" s="229"/>
    </row>
    <row r="145" spans="2:9" s="7" customFormat="1" ht="15.75" thickBot="1">
      <c r="B145" s="238"/>
      <c r="C145" s="240"/>
      <c r="D145" s="66"/>
      <c r="E145" s="66"/>
      <c r="F145" s="66"/>
      <c r="G145" s="350"/>
      <c r="H145" s="238"/>
      <c r="I145" s="371"/>
    </row>
    <row r="146" spans="2:9" s="7" customFormat="1">
      <c r="B146" s="371"/>
      <c r="C146" s="371"/>
      <c r="D146" s="371"/>
      <c r="E146" s="371"/>
      <c r="F146" s="371"/>
      <c r="G146" s="371"/>
      <c r="H146" s="371"/>
      <c r="I146" s="371"/>
    </row>
    <row r="147" spans="2:9" s="7" customFormat="1">
      <c r="B147" s="371"/>
      <c r="C147" s="371"/>
      <c r="D147" s="371"/>
      <c r="E147" s="371"/>
      <c r="F147" s="371"/>
      <c r="G147" s="371"/>
      <c r="H147" s="367"/>
      <c r="I147" s="371"/>
    </row>
    <row r="148" spans="2:9" s="7" customFormat="1" ht="15.75" customHeight="1">
      <c r="B148" s="371"/>
      <c r="C148" s="367"/>
      <c r="D148" s="367"/>
      <c r="E148" s="367"/>
      <c r="F148" s="367"/>
      <c r="G148" s="367"/>
      <c r="H148" s="367"/>
      <c r="I148" s="371"/>
    </row>
    <row r="149" spans="2:9" s="7" customFormat="1" ht="15.75" customHeight="1">
      <c r="B149" s="371"/>
      <c r="C149" s="367"/>
      <c r="D149" s="367"/>
      <c r="E149" s="367"/>
      <c r="F149" s="316"/>
      <c r="G149" s="367"/>
      <c r="H149" s="369"/>
      <c r="I149" s="371"/>
    </row>
    <row r="150" spans="2:9" s="7" customFormat="1" ht="15.75" customHeight="1">
      <c r="B150" s="371"/>
      <c r="C150" s="369"/>
      <c r="D150" s="369"/>
      <c r="E150" s="369"/>
      <c r="F150" s="369"/>
      <c r="G150" s="369"/>
      <c r="H150" s="372"/>
      <c r="I150" s="371"/>
    </row>
    <row r="151" spans="2:9" s="7" customFormat="1" ht="15.75" customHeight="1">
      <c r="B151" s="371"/>
      <c r="C151" s="371"/>
      <c r="D151" s="371"/>
      <c r="E151" s="372"/>
      <c r="F151" s="372"/>
      <c r="G151" s="372"/>
      <c r="H151" s="368"/>
      <c r="I151" s="371"/>
    </row>
    <row r="152" spans="2:9" s="7" customFormat="1">
      <c r="B152" s="371"/>
      <c r="C152" s="371"/>
      <c r="D152" s="371"/>
      <c r="E152" s="368"/>
      <c r="F152" s="368"/>
      <c r="G152" s="368"/>
      <c r="H152" s="371"/>
      <c r="I152" s="371"/>
    </row>
    <row r="153" spans="2:9" s="7" customFormat="1" ht="15.75" customHeight="1">
      <c r="B153" s="371"/>
      <c r="C153" s="371"/>
      <c r="D153" s="371"/>
      <c r="E153" s="371"/>
      <c r="F153" s="371"/>
      <c r="G153" s="371"/>
      <c r="H153" s="367"/>
      <c r="I153" s="371"/>
    </row>
    <row r="154" spans="2:9" s="7" customFormat="1" ht="15.75" customHeight="1">
      <c r="B154" s="371"/>
      <c r="C154" s="367"/>
      <c r="D154" s="367"/>
      <c r="E154" s="367"/>
      <c r="F154" s="367"/>
      <c r="G154" s="367"/>
      <c r="H154" s="367"/>
      <c r="I154" s="371"/>
    </row>
    <row r="155" spans="2:9" s="7" customFormat="1">
      <c r="B155" s="371"/>
      <c r="C155" s="367"/>
      <c r="D155" s="367"/>
      <c r="E155" s="367"/>
      <c r="F155" s="367"/>
      <c r="G155" s="367"/>
      <c r="H155" s="367"/>
      <c r="I155" s="371"/>
    </row>
    <row r="156" spans="2:9" s="7" customFormat="1" ht="15.75" customHeight="1">
      <c r="B156" s="371"/>
      <c r="C156" s="367"/>
      <c r="D156" s="367"/>
      <c r="E156" s="367"/>
      <c r="F156" s="367"/>
      <c r="G156" s="367"/>
      <c r="H156" s="372"/>
      <c r="I156" s="371"/>
    </row>
    <row r="157" spans="2:9" s="7" customFormat="1" ht="15.75" customHeight="1">
      <c r="B157" s="371"/>
      <c r="C157" s="371"/>
      <c r="D157" s="371"/>
      <c r="E157" s="372"/>
      <c r="F157" s="372"/>
      <c r="G157" s="372"/>
      <c r="H157" s="368"/>
      <c r="I157" s="371"/>
    </row>
    <row r="158" spans="2:9" s="7" customFormat="1">
      <c r="B158" s="371"/>
      <c r="C158" s="371"/>
      <c r="D158" s="371"/>
      <c r="E158" s="368"/>
      <c r="F158" s="368"/>
      <c r="G158" s="368"/>
      <c r="H158" s="371"/>
      <c r="I158" s="371"/>
    </row>
    <row r="159" spans="2:9" s="7" customFormat="1">
      <c r="B159" s="371"/>
      <c r="C159" s="371"/>
      <c r="D159" s="371"/>
      <c r="E159" s="371"/>
      <c r="F159" s="371"/>
      <c r="G159" s="371"/>
      <c r="H159" s="371"/>
      <c r="I159" s="371"/>
    </row>
    <row r="160" spans="2:9" s="7" customFormat="1" ht="15.75" customHeight="1">
      <c r="B160" s="371"/>
      <c r="C160" s="367"/>
      <c r="D160" s="367"/>
      <c r="E160" s="371"/>
      <c r="F160" s="371"/>
      <c r="G160" s="371"/>
      <c r="H160" s="368"/>
      <c r="I160" s="371"/>
    </row>
    <row r="161" spans="2:9" s="7" customFormat="1" ht="15.75" customHeight="1">
      <c r="B161" s="371"/>
      <c r="C161" s="367"/>
      <c r="D161" s="367"/>
      <c r="E161" s="368"/>
      <c r="F161" s="368"/>
      <c r="G161" s="368"/>
      <c r="H161" s="368"/>
      <c r="I161" s="371"/>
    </row>
    <row r="162" spans="2:9" s="7" customFormat="1">
      <c r="B162" s="371"/>
      <c r="C162" s="371"/>
      <c r="D162" s="371"/>
      <c r="E162" s="368"/>
      <c r="F162" s="368"/>
      <c r="G162" s="368"/>
      <c r="H162" s="8"/>
      <c r="I162" s="371"/>
    </row>
    <row r="163" spans="2:9" s="7" customFormat="1">
      <c r="B163" s="371"/>
      <c r="C163" s="8"/>
      <c r="D163" s="371"/>
      <c r="E163" s="8"/>
      <c r="F163" s="8"/>
      <c r="G163" s="8"/>
      <c r="H163" s="8"/>
      <c r="I163" s="9"/>
    </row>
    <row r="164" spans="2:9">
      <c r="C164" s="8"/>
      <c r="D164" s="8"/>
      <c r="E164" s="8"/>
      <c r="F164" s="8"/>
      <c r="G164" s="8"/>
    </row>
  </sheetData>
  <mergeCells count="8">
    <mergeCell ref="C3:H3"/>
    <mergeCell ref="C78:E78"/>
    <mergeCell ref="C77:D77"/>
    <mergeCell ref="B4:H4"/>
    <mergeCell ref="C5:H5"/>
    <mergeCell ref="C8:D8"/>
    <mergeCell ref="C9:H9"/>
    <mergeCell ref="C6:F6"/>
  </mergeCells>
  <dataValidations count="2">
    <dataValidation type="list" allowBlank="1" showInputMessage="1" showErrorMessage="1" sqref="H160 E161:G161">
      <formula1>$J$167:$J$168</formula1>
    </dataValidation>
    <dataValidation type="whole" allowBlank="1" showInputMessage="1" showErrorMessage="1" sqref="H156 E151:G151 H150 E157:G157">
      <formula1>-999999999</formula1>
      <formula2>999999999</formula2>
    </dataValidation>
  </dataValidations>
  <pageMargins left="0.2" right="0.21" top="0.17" bottom="0.17" header="0.17" footer="0.17"/>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2"/>
  <sheetViews>
    <sheetView topLeftCell="A7" zoomScale="130" zoomScaleNormal="130" workbookViewId="0">
      <selection activeCell="C25" sqref="C25:F25"/>
    </sheetView>
  </sheetViews>
  <sheetFormatPr defaultColWidth="8.85546875" defaultRowHeight="15"/>
  <cols>
    <col min="1" max="2" width="1.85546875" customWidth="1"/>
    <col min="3" max="5" width="22.85546875" customWidth="1"/>
    <col min="6" max="6" width="20.140625" customWidth="1"/>
    <col min="7" max="7" width="2" customWidth="1"/>
    <col min="8" max="8" width="1.42578125" customWidth="1"/>
  </cols>
  <sheetData>
    <row r="1" spans="2:7" ht="15.75" thickBot="1"/>
    <row r="2" spans="2:7" ht="15.75" thickBot="1">
      <c r="B2" s="90"/>
      <c r="C2" s="91"/>
      <c r="D2" s="91"/>
      <c r="E2" s="91"/>
      <c r="F2" s="91"/>
      <c r="G2" s="92"/>
    </row>
    <row r="3" spans="2:7" ht="21" thickBot="1">
      <c r="B3" s="93"/>
      <c r="C3" s="443" t="s">
        <v>466</v>
      </c>
      <c r="D3" s="444"/>
      <c r="E3" s="444"/>
      <c r="F3" s="445"/>
      <c r="G3" s="58"/>
    </row>
    <row r="4" spans="2:7">
      <c r="B4" s="473"/>
      <c r="C4" s="474"/>
      <c r="D4" s="474"/>
      <c r="E4" s="474"/>
      <c r="F4" s="474"/>
      <c r="G4" s="58"/>
    </row>
    <row r="5" spans="2:7">
      <c r="B5" s="59"/>
      <c r="C5" s="482"/>
      <c r="D5" s="482"/>
      <c r="E5" s="482"/>
      <c r="F5" s="482"/>
      <c r="G5" s="58"/>
    </row>
    <row r="6" spans="2:7">
      <c r="B6" s="59"/>
      <c r="C6" s="60"/>
      <c r="D6" s="61"/>
      <c r="E6" s="60"/>
      <c r="F6" s="61"/>
      <c r="G6" s="58"/>
    </row>
    <row r="7" spans="2:7">
      <c r="B7" s="59"/>
      <c r="C7" s="472" t="s">
        <v>467</v>
      </c>
      <c r="D7" s="472"/>
      <c r="E7" s="62"/>
      <c r="F7" s="61"/>
      <c r="G7" s="58"/>
    </row>
    <row r="8" spans="2:7" ht="15.75" thickBot="1">
      <c r="B8" s="59"/>
      <c r="C8" s="483" t="s">
        <v>468</v>
      </c>
      <c r="D8" s="483"/>
      <c r="E8" s="483"/>
      <c r="F8" s="483"/>
      <c r="G8" s="58"/>
    </row>
    <row r="9" spans="2:7" ht="15.75" thickBot="1">
      <c r="B9" s="59"/>
      <c r="C9" s="34" t="s">
        <v>469</v>
      </c>
      <c r="D9" s="35" t="s">
        <v>470</v>
      </c>
      <c r="E9" s="478" t="s">
        <v>471</v>
      </c>
      <c r="F9" s="479"/>
      <c r="G9" s="58"/>
    </row>
    <row r="10" spans="2:7" ht="169.5" customHeight="1">
      <c r="B10" s="59"/>
      <c r="C10" s="258" t="s">
        <v>472</v>
      </c>
      <c r="D10" s="239" t="s">
        <v>473</v>
      </c>
      <c r="E10" s="480" t="s">
        <v>1026</v>
      </c>
      <c r="F10" s="481"/>
      <c r="G10" s="58"/>
    </row>
    <row r="11" spans="2:7" ht="357" customHeight="1">
      <c r="B11" s="59"/>
      <c r="C11" s="258" t="s">
        <v>474</v>
      </c>
      <c r="D11" s="239" t="s">
        <v>473</v>
      </c>
      <c r="E11" s="480" t="s">
        <v>475</v>
      </c>
      <c r="F11" s="481"/>
      <c r="G11" s="58"/>
    </row>
    <row r="12" spans="2:7" ht="124.5" customHeight="1">
      <c r="B12" s="59"/>
      <c r="C12" s="258" t="s">
        <v>476</v>
      </c>
      <c r="D12" s="239" t="s">
        <v>473</v>
      </c>
      <c r="E12" s="480" t="s">
        <v>477</v>
      </c>
      <c r="F12" s="481"/>
      <c r="G12" s="58"/>
    </row>
    <row r="13" spans="2:7" ht="215.25" customHeight="1">
      <c r="B13" s="59"/>
      <c r="C13" s="258" t="s">
        <v>478</v>
      </c>
      <c r="D13" s="239" t="s">
        <v>479</v>
      </c>
      <c r="E13" s="480" t="s">
        <v>1027</v>
      </c>
      <c r="F13" s="481"/>
      <c r="G13" s="58"/>
    </row>
    <row r="14" spans="2:7" ht="114" customHeight="1">
      <c r="B14" s="59"/>
      <c r="C14" s="258" t="s">
        <v>480</v>
      </c>
      <c r="D14" s="239" t="s">
        <v>473</v>
      </c>
      <c r="E14" s="480" t="s">
        <v>481</v>
      </c>
      <c r="F14" s="481"/>
      <c r="G14" s="58"/>
    </row>
    <row r="15" spans="2:7" ht="9" customHeight="1" thickBot="1">
      <c r="B15" s="59"/>
      <c r="C15" s="36"/>
      <c r="D15" s="36"/>
      <c r="E15" s="484"/>
      <c r="F15" s="485"/>
      <c r="G15" s="58"/>
    </row>
    <row r="16" spans="2:7">
      <c r="B16" s="59"/>
      <c r="C16" s="61"/>
      <c r="D16" s="61"/>
      <c r="E16" s="61"/>
      <c r="F16" s="61"/>
      <c r="G16" s="58"/>
    </row>
    <row r="17" spans="2:7">
      <c r="B17" s="59"/>
      <c r="C17" s="487" t="s">
        <v>482</v>
      </c>
      <c r="D17" s="487"/>
      <c r="E17" s="487"/>
      <c r="F17" s="487"/>
      <c r="G17" s="58"/>
    </row>
    <row r="18" spans="2:7" ht="15.75" thickBot="1">
      <c r="B18" s="59"/>
      <c r="C18" s="486" t="s">
        <v>483</v>
      </c>
      <c r="D18" s="486"/>
      <c r="E18" s="486"/>
      <c r="F18" s="486"/>
      <c r="G18" s="58"/>
    </row>
    <row r="19" spans="2:7" ht="15.75" thickBot="1">
      <c r="B19" s="59"/>
      <c r="C19" s="34" t="s">
        <v>469</v>
      </c>
      <c r="D19" s="35" t="s">
        <v>470</v>
      </c>
      <c r="E19" s="478" t="s">
        <v>471</v>
      </c>
      <c r="F19" s="479"/>
      <c r="G19" s="58"/>
    </row>
    <row r="20" spans="2:7" ht="168" customHeight="1">
      <c r="B20" s="59"/>
      <c r="C20" s="258" t="s">
        <v>484</v>
      </c>
      <c r="D20" s="259" t="s">
        <v>479</v>
      </c>
      <c r="E20" s="499" t="s">
        <v>1015</v>
      </c>
      <c r="F20" s="500"/>
      <c r="G20" s="58"/>
    </row>
    <row r="21" spans="2:7">
      <c r="B21" s="59"/>
      <c r="C21" s="61"/>
      <c r="D21" s="61"/>
      <c r="E21" s="61"/>
      <c r="F21" s="61"/>
      <c r="G21" s="58"/>
    </row>
    <row r="22" spans="2:7">
      <c r="B22" s="59"/>
      <c r="C22" s="61"/>
      <c r="D22" s="61"/>
      <c r="E22" s="61"/>
      <c r="F22" s="61"/>
      <c r="G22" s="58"/>
    </row>
    <row r="23" spans="2:7" ht="36.75" customHeight="1">
      <c r="B23" s="59"/>
      <c r="C23" s="494" t="s">
        <v>485</v>
      </c>
      <c r="D23" s="494"/>
      <c r="E23" s="494"/>
      <c r="F23" s="494"/>
      <c r="G23" s="58"/>
    </row>
    <row r="24" spans="2:7" ht="29.25" customHeight="1" thickBot="1">
      <c r="B24" s="59"/>
      <c r="C24" s="483" t="s">
        <v>486</v>
      </c>
      <c r="D24" s="483"/>
      <c r="E24" s="498"/>
      <c r="F24" s="498"/>
      <c r="G24" s="58"/>
    </row>
    <row r="25" spans="2:7" ht="86.25" customHeight="1" thickBot="1">
      <c r="B25" s="59"/>
      <c r="C25" s="491" t="s">
        <v>1028</v>
      </c>
      <c r="D25" s="492"/>
      <c r="E25" s="492"/>
      <c r="F25" s="493"/>
      <c r="G25" s="58"/>
    </row>
    <row r="26" spans="2:7">
      <c r="B26" s="59"/>
      <c r="C26" s="61"/>
      <c r="D26" s="61"/>
      <c r="E26" s="61"/>
      <c r="F26" s="61"/>
      <c r="G26" s="58"/>
    </row>
    <row r="27" spans="2:7">
      <c r="B27" s="59"/>
      <c r="C27" s="61"/>
      <c r="D27" s="61"/>
      <c r="E27" s="61"/>
      <c r="F27" s="61"/>
      <c r="G27" s="58"/>
    </row>
    <row r="28" spans="2:7">
      <c r="B28" s="59"/>
      <c r="C28" s="61"/>
      <c r="D28" s="61"/>
      <c r="E28" s="61"/>
      <c r="F28" s="61"/>
      <c r="G28" s="58"/>
    </row>
    <row r="29" spans="2:7" ht="15.75" thickBot="1">
      <c r="B29" s="63"/>
      <c r="C29" s="64"/>
      <c r="D29" s="64"/>
      <c r="E29" s="64"/>
      <c r="F29" s="64"/>
      <c r="G29" s="65"/>
    </row>
    <row r="30" spans="2:7">
      <c r="B30" s="371"/>
      <c r="C30" s="371"/>
      <c r="D30" s="371"/>
      <c r="E30" s="371"/>
      <c r="F30" s="371"/>
      <c r="G30" s="371"/>
    </row>
    <row r="31" spans="2:7">
      <c r="B31" s="371"/>
      <c r="C31" s="371"/>
      <c r="D31" s="371"/>
      <c r="E31" s="371"/>
      <c r="F31" s="371"/>
      <c r="G31" s="371"/>
    </row>
    <row r="32" spans="2:7">
      <c r="B32" s="371"/>
      <c r="C32" s="371"/>
      <c r="D32" s="371"/>
      <c r="E32" s="371"/>
      <c r="F32" s="371"/>
      <c r="G32" s="371"/>
    </row>
    <row r="33" spans="2:7">
      <c r="B33" s="371"/>
      <c r="C33" s="371"/>
      <c r="D33" s="371"/>
      <c r="E33" s="371"/>
      <c r="F33" s="371"/>
      <c r="G33" s="371"/>
    </row>
    <row r="34" spans="2:7">
      <c r="B34" s="371"/>
      <c r="C34" s="371"/>
      <c r="D34" s="371"/>
      <c r="E34" s="371"/>
      <c r="F34" s="371"/>
      <c r="G34" s="371"/>
    </row>
    <row r="35" spans="2:7">
      <c r="B35" s="371"/>
      <c r="C35" s="371"/>
      <c r="D35" s="371"/>
      <c r="E35" s="371"/>
      <c r="F35" s="371"/>
      <c r="G35" s="371"/>
    </row>
    <row r="36" spans="2:7">
      <c r="B36" s="371"/>
      <c r="C36" s="495"/>
      <c r="D36" s="495"/>
      <c r="E36" s="367"/>
      <c r="F36" s="371"/>
      <c r="G36" s="371"/>
    </row>
    <row r="37" spans="2:7">
      <c r="B37" s="371"/>
      <c r="C37" s="495"/>
      <c r="D37" s="495"/>
      <c r="E37" s="367"/>
      <c r="F37" s="371"/>
      <c r="G37" s="371"/>
    </row>
    <row r="38" spans="2:7">
      <c r="B38" s="371"/>
      <c r="C38" s="497"/>
      <c r="D38" s="497"/>
      <c r="E38" s="497"/>
      <c r="F38" s="497"/>
      <c r="G38" s="371"/>
    </row>
    <row r="39" spans="2:7">
      <c r="B39" s="371"/>
      <c r="C39" s="488"/>
      <c r="D39" s="488"/>
      <c r="E39" s="490"/>
      <c r="F39" s="490"/>
      <c r="G39" s="371"/>
    </row>
    <row r="40" spans="2:7">
      <c r="B40" s="371"/>
      <c r="C40" s="488"/>
      <c r="D40" s="488"/>
      <c r="E40" s="489"/>
      <c r="F40" s="489"/>
      <c r="G40" s="371"/>
    </row>
    <row r="41" spans="2:7">
      <c r="B41" s="371"/>
      <c r="C41" s="371"/>
      <c r="D41" s="371"/>
      <c r="E41" s="371"/>
      <c r="F41" s="371"/>
      <c r="G41" s="371"/>
    </row>
    <row r="42" spans="2:7">
      <c r="B42" s="371"/>
      <c r="C42" s="495"/>
      <c r="D42" s="495"/>
      <c r="E42" s="367"/>
      <c r="F42" s="371"/>
      <c r="G42" s="371"/>
    </row>
    <row r="43" spans="2:7">
      <c r="B43" s="371"/>
      <c r="C43" s="495"/>
      <c r="D43" s="495"/>
      <c r="E43" s="496"/>
      <c r="F43" s="496"/>
      <c r="G43" s="371"/>
    </row>
    <row r="44" spans="2:7">
      <c r="B44" s="371"/>
      <c r="C44" s="367"/>
      <c r="D44" s="367"/>
      <c r="E44" s="367"/>
      <c r="F44" s="367"/>
      <c r="G44" s="371"/>
    </row>
    <row r="45" spans="2:7">
      <c r="B45" s="371"/>
      <c r="C45" s="488"/>
      <c r="D45" s="488"/>
      <c r="E45" s="490"/>
      <c r="F45" s="490"/>
      <c r="G45" s="371"/>
    </row>
    <row r="46" spans="2:7">
      <c r="B46" s="371"/>
      <c r="C46" s="488"/>
      <c r="D46" s="488"/>
      <c r="E46" s="489"/>
      <c r="F46" s="489"/>
      <c r="G46" s="371"/>
    </row>
    <row r="47" spans="2:7">
      <c r="B47" s="371"/>
      <c r="C47" s="371"/>
      <c r="D47" s="371"/>
      <c r="E47" s="371"/>
      <c r="F47" s="371"/>
      <c r="G47" s="371"/>
    </row>
    <row r="48" spans="2:7">
      <c r="B48" s="371"/>
      <c r="C48" s="495"/>
      <c r="D48" s="495"/>
      <c r="E48" s="371"/>
      <c r="F48" s="371"/>
      <c r="G48" s="371"/>
    </row>
    <row r="49" spans="2:7">
      <c r="B49" s="371"/>
      <c r="C49" s="495"/>
      <c r="D49" s="495"/>
      <c r="E49" s="489"/>
      <c r="F49" s="489"/>
      <c r="G49" s="371"/>
    </row>
    <row r="50" spans="2:7">
      <c r="B50" s="371"/>
      <c r="C50" s="488"/>
      <c r="D50" s="488"/>
      <c r="E50" s="489"/>
      <c r="F50" s="489"/>
      <c r="G50" s="371"/>
    </row>
    <row r="51" spans="2:7">
      <c r="B51" s="371"/>
      <c r="C51" s="8"/>
      <c r="D51" s="371"/>
      <c r="E51" s="8"/>
      <c r="F51" s="371"/>
      <c r="G51" s="371"/>
    </row>
    <row r="52" spans="2:7">
      <c r="B52" s="371"/>
      <c r="C52" s="8"/>
      <c r="D52" s="8"/>
      <c r="E52" s="8"/>
      <c r="F52" s="8"/>
      <c r="G52" s="9"/>
    </row>
  </sheetData>
  <mergeCells count="39">
    <mergeCell ref="C3:F3"/>
    <mergeCell ref="C48:D48"/>
    <mergeCell ref="C49:D49"/>
    <mergeCell ref="E49:F49"/>
    <mergeCell ref="C43:D43"/>
    <mergeCell ref="E43:F43"/>
    <mergeCell ref="C37:D37"/>
    <mergeCell ref="E40:F40"/>
    <mergeCell ref="C42:D42"/>
    <mergeCell ref="C38:F38"/>
    <mergeCell ref="E24:F24"/>
    <mergeCell ref="E10:F10"/>
    <mergeCell ref="E11:F11"/>
    <mergeCell ref="E12:F12"/>
    <mergeCell ref="E20:F20"/>
    <mergeCell ref="C45:D45"/>
    <mergeCell ref="C25:F25"/>
    <mergeCell ref="C23:F23"/>
    <mergeCell ref="E39:F39"/>
    <mergeCell ref="C40:D40"/>
    <mergeCell ref="C24:D24"/>
    <mergeCell ref="C36:D36"/>
    <mergeCell ref="C50:D50"/>
    <mergeCell ref="E50:F50"/>
    <mergeCell ref="C46:D46"/>
    <mergeCell ref="E46:F46"/>
    <mergeCell ref="C39:D39"/>
    <mergeCell ref="E45:F45"/>
    <mergeCell ref="E19:F19"/>
    <mergeCell ref="E14:F14"/>
    <mergeCell ref="B4:F4"/>
    <mergeCell ref="C5:F5"/>
    <mergeCell ref="C7:D7"/>
    <mergeCell ref="C8:F8"/>
    <mergeCell ref="E9:F9"/>
    <mergeCell ref="E13:F13"/>
    <mergeCell ref="E15:F15"/>
    <mergeCell ref="C18:F18"/>
    <mergeCell ref="C17:F17"/>
  </mergeCells>
  <dataValidations disablePrompts="1" count="2">
    <dataValidation type="whole" allowBlank="1" showInputMessage="1" showErrorMessage="1" sqref="E45 E39">
      <formula1>-999999999</formula1>
      <formula2>999999999</formula2>
    </dataValidation>
    <dataValidation type="list" allowBlank="1" showInputMessage="1" showErrorMessage="1" sqref="E49">
      <formula1>$K$56:$K$57</formula1>
    </dataValidation>
  </dataValidations>
  <pageMargins left="0.25" right="0.25" top="0.17" bottom="0.17" header="0.17" footer="0.17"/>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topLeftCell="A47" zoomScale="115" zoomScaleNormal="115" workbookViewId="0">
      <selection activeCell="F69" sqref="F69:I69"/>
    </sheetView>
  </sheetViews>
  <sheetFormatPr defaultColWidth="8.85546875" defaultRowHeight="15"/>
  <cols>
    <col min="1" max="1" width="2.140625" customWidth="1"/>
    <col min="2" max="2" width="2.28515625" customWidth="1"/>
    <col min="3" max="3" width="22.42578125" style="10" customWidth="1"/>
    <col min="4" max="4" width="15.42578125" customWidth="1"/>
    <col min="5" max="5" width="15" customWidth="1"/>
    <col min="6" max="6" width="18.85546875" customWidth="1"/>
    <col min="7" max="7" width="16.85546875" customWidth="1"/>
    <col min="8" max="8" width="45.28515625" style="6" customWidth="1"/>
    <col min="9" max="9" width="13.85546875" customWidth="1"/>
    <col min="10" max="10" width="2.7109375" customWidth="1"/>
    <col min="11" max="11" width="2" customWidth="1"/>
    <col min="12" max="12" width="40.7109375" customWidth="1"/>
  </cols>
  <sheetData>
    <row r="1" spans="1:52" ht="15.75" thickBot="1">
      <c r="A1" s="21"/>
      <c r="B1" s="21"/>
      <c r="C1" s="20"/>
      <c r="D1" s="21"/>
      <c r="E1" s="21"/>
      <c r="F1" s="21"/>
      <c r="G1" s="21"/>
      <c r="H1" s="330"/>
      <c r="I1" s="100"/>
      <c r="J1" s="21"/>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2" ht="15.75" thickBot="1">
      <c r="A2" s="21"/>
      <c r="B2" s="40"/>
      <c r="C2" s="41"/>
      <c r="D2" s="42"/>
      <c r="E2" s="42"/>
      <c r="F2" s="42"/>
      <c r="G2" s="42"/>
      <c r="H2" s="331"/>
      <c r="I2" s="108"/>
      <c r="J2" s="43"/>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row>
    <row r="3" spans="1:52" ht="21" thickBot="1">
      <c r="A3" s="21"/>
      <c r="B3" s="93"/>
      <c r="C3" s="468" t="s">
        <v>487</v>
      </c>
      <c r="D3" s="469"/>
      <c r="E3" s="469"/>
      <c r="F3" s="469"/>
      <c r="G3" s="469"/>
      <c r="H3" s="469"/>
      <c r="I3" s="470"/>
      <c r="J3" s="95"/>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row>
    <row r="4" spans="1:52" ht="15" customHeight="1">
      <c r="A4" s="21"/>
      <c r="B4" s="44"/>
      <c r="C4" s="544" t="s">
        <v>488</v>
      </c>
      <c r="D4" s="544"/>
      <c r="E4" s="544"/>
      <c r="F4" s="544"/>
      <c r="G4" s="544"/>
      <c r="H4" s="544"/>
      <c r="I4" s="544"/>
      <c r="J4" s="45"/>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row>
    <row r="5" spans="1:52" ht="15" customHeight="1">
      <c r="A5" s="21"/>
      <c r="B5" s="44"/>
      <c r="C5" s="373"/>
      <c r="D5" s="373"/>
      <c r="E5" s="373"/>
      <c r="F5" s="373"/>
      <c r="G5" s="373"/>
      <c r="H5" s="332"/>
      <c r="I5" s="373"/>
      <c r="J5" s="45"/>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row>
    <row r="6" spans="1:52">
      <c r="A6" s="21"/>
      <c r="B6" s="44"/>
      <c r="C6" s="46"/>
      <c r="D6" s="47"/>
      <c r="E6" s="47"/>
      <c r="F6" s="47"/>
      <c r="G6" s="47"/>
      <c r="H6" s="333"/>
      <c r="I6" s="109"/>
      <c r="J6" s="45"/>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row>
    <row r="7" spans="1:52" ht="15.75" customHeight="1" thickBot="1">
      <c r="A7" s="21"/>
      <c r="B7" s="44"/>
      <c r="C7" s="46"/>
      <c r="D7" s="521" t="s">
        <v>489</v>
      </c>
      <c r="E7" s="521"/>
      <c r="F7" s="521" t="s">
        <v>490</v>
      </c>
      <c r="G7" s="521"/>
      <c r="H7" s="334" t="s">
        <v>491</v>
      </c>
      <c r="I7" s="107" t="s">
        <v>492</v>
      </c>
      <c r="J7" s="45"/>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row>
    <row r="8" spans="1:52" s="10" customFormat="1" ht="51" customHeight="1" thickBot="1">
      <c r="A8" s="20"/>
      <c r="B8" s="49"/>
      <c r="C8" s="106" t="s">
        <v>493</v>
      </c>
      <c r="D8" s="513" t="s">
        <v>494</v>
      </c>
      <c r="E8" s="541"/>
      <c r="F8" s="542"/>
      <c r="G8" s="542"/>
      <c r="H8" s="542"/>
      <c r="I8" s="543"/>
      <c r="J8" s="5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row>
    <row r="9" spans="1:52" s="10" customFormat="1" ht="160.5" customHeight="1" thickBot="1">
      <c r="A9" s="20"/>
      <c r="B9" s="49"/>
      <c r="C9" s="106"/>
      <c r="D9" s="539" t="s">
        <v>495</v>
      </c>
      <c r="E9" s="540"/>
      <c r="F9" s="539" t="s">
        <v>496</v>
      </c>
      <c r="G9" s="540"/>
      <c r="H9" s="290" t="s">
        <v>1023</v>
      </c>
      <c r="I9" s="261" t="s">
        <v>30</v>
      </c>
      <c r="J9" s="5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row>
    <row r="10" spans="1:52" s="10" customFormat="1" ht="198.75" customHeight="1" thickBot="1">
      <c r="A10" s="20"/>
      <c r="B10" s="49"/>
      <c r="C10" s="106"/>
      <c r="D10" s="539" t="s">
        <v>497</v>
      </c>
      <c r="E10" s="540"/>
      <c r="F10" s="539" t="s">
        <v>498</v>
      </c>
      <c r="G10" s="540"/>
      <c r="H10" s="290" t="s">
        <v>1022</v>
      </c>
      <c r="I10" s="261" t="s">
        <v>30</v>
      </c>
      <c r="J10" s="5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row>
    <row r="11" spans="1:52" s="10" customFormat="1" ht="84.75" thickBot="1">
      <c r="B11" s="49"/>
      <c r="C11" s="106"/>
      <c r="D11" s="539" t="s">
        <v>499</v>
      </c>
      <c r="E11" s="540"/>
      <c r="F11" s="539" t="s">
        <v>500</v>
      </c>
      <c r="G11" s="540"/>
      <c r="H11" s="290" t="s">
        <v>1005</v>
      </c>
      <c r="I11" s="261" t="s">
        <v>30</v>
      </c>
      <c r="J11" s="5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row>
    <row r="12" spans="1:52" s="10" customFormat="1" ht="39.75" customHeight="1" thickBot="1">
      <c r="A12" s="20"/>
      <c r="B12" s="49"/>
      <c r="C12" s="106"/>
      <c r="D12" s="513" t="s">
        <v>501</v>
      </c>
      <c r="E12" s="541"/>
      <c r="F12" s="542"/>
      <c r="G12" s="542"/>
      <c r="H12" s="542"/>
      <c r="I12" s="543"/>
      <c r="J12" s="5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row>
    <row r="13" spans="1:52" s="10" customFormat="1" ht="211.5" customHeight="1" thickBot="1">
      <c r="A13" s="20"/>
      <c r="B13" s="49"/>
      <c r="C13" s="106"/>
      <c r="D13" s="513" t="s">
        <v>502</v>
      </c>
      <c r="E13" s="514"/>
      <c r="F13" s="539" t="s">
        <v>503</v>
      </c>
      <c r="G13" s="540"/>
      <c r="H13" s="290" t="s">
        <v>504</v>
      </c>
      <c r="I13" s="284" t="s">
        <v>505</v>
      </c>
      <c r="J13" s="5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row>
    <row r="14" spans="1:52" s="10" customFormat="1" ht="96.75" thickBot="1">
      <c r="A14" s="20"/>
      <c r="B14" s="49"/>
      <c r="C14" s="106"/>
      <c r="D14" s="513" t="s">
        <v>506</v>
      </c>
      <c r="E14" s="514"/>
      <c r="F14" s="539" t="s">
        <v>507</v>
      </c>
      <c r="G14" s="540"/>
      <c r="H14" s="290" t="s">
        <v>508</v>
      </c>
      <c r="I14" s="261" t="s">
        <v>30</v>
      </c>
      <c r="J14" s="5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row>
    <row r="15" spans="1:52" s="10" customFormat="1" ht="144.75" customHeight="1" thickBot="1">
      <c r="A15" s="20"/>
      <c r="B15" s="49"/>
      <c r="C15" s="106"/>
      <c r="D15" s="513" t="s">
        <v>509</v>
      </c>
      <c r="E15" s="514"/>
      <c r="F15" s="539" t="s">
        <v>510</v>
      </c>
      <c r="G15" s="540"/>
      <c r="H15" s="290" t="s">
        <v>1016</v>
      </c>
      <c r="I15" s="261" t="s">
        <v>30</v>
      </c>
      <c r="J15" s="5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row>
    <row r="16" spans="1:52" s="10" customFormat="1" ht="63" customHeight="1" thickBot="1">
      <c r="A16" s="20"/>
      <c r="B16" s="49"/>
      <c r="C16" s="106"/>
      <c r="D16" s="513" t="s">
        <v>511</v>
      </c>
      <c r="E16" s="514"/>
      <c r="F16" s="539" t="s">
        <v>512</v>
      </c>
      <c r="G16" s="540"/>
      <c r="H16" s="327" t="s">
        <v>998</v>
      </c>
      <c r="I16" s="261" t="s">
        <v>505</v>
      </c>
      <c r="J16" s="5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row>
    <row r="17" spans="1:52" s="10" customFormat="1" ht="39.75" customHeight="1" thickBot="1">
      <c r="A17" s="20"/>
      <c r="B17" s="49"/>
      <c r="C17" s="106"/>
      <c r="D17" s="513" t="s">
        <v>513</v>
      </c>
      <c r="E17" s="541"/>
      <c r="F17" s="542"/>
      <c r="G17" s="542"/>
      <c r="H17" s="542"/>
      <c r="I17" s="543"/>
      <c r="J17" s="5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row>
    <row r="18" spans="1:52" s="10" customFormat="1" ht="98.25" customHeight="1" thickBot="1">
      <c r="A18" s="20"/>
      <c r="B18" s="49"/>
      <c r="C18" s="106"/>
      <c r="D18" s="513" t="s">
        <v>514</v>
      </c>
      <c r="E18" s="514"/>
      <c r="F18" s="539" t="s">
        <v>515</v>
      </c>
      <c r="G18" s="540"/>
      <c r="H18" s="329" t="s">
        <v>1004</v>
      </c>
      <c r="I18" s="261" t="s">
        <v>30</v>
      </c>
      <c r="J18" s="5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row>
    <row r="19" spans="1:52" s="10" customFormat="1" ht="90.75" customHeight="1" thickBot="1">
      <c r="A19" s="20"/>
      <c r="B19" s="49"/>
      <c r="C19" s="106"/>
      <c r="D19" s="513" t="s">
        <v>516</v>
      </c>
      <c r="E19" s="514"/>
      <c r="F19" s="515" t="s">
        <v>517</v>
      </c>
      <c r="G19" s="516"/>
      <c r="H19" s="329" t="s">
        <v>1006</v>
      </c>
      <c r="I19" s="284" t="s">
        <v>505</v>
      </c>
      <c r="J19" s="5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row>
    <row r="20" spans="1:52" s="10" customFormat="1" ht="135.75" customHeight="1" thickBot="1">
      <c r="A20" s="20"/>
      <c r="B20" s="49"/>
      <c r="C20" s="106"/>
      <c r="D20" s="513" t="s">
        <v>518</v>
      </c>
      <c r="E20" s="514"/>
      <c r="F20" s="515" t="s">
        <v>519</v>
      </c>
      <c r="G20" s="516"/>
      <c r="H20" s="327" t="s">
        <v>1007</v>
      </c>
      <c r="I20" s="261" t="s">
        <v>30</v>
      </c>
      <c r="J20" s="5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row>
    <row r="21" spans="1:52" s="10" customFormat="1" ht="21.75" customHeight="1" thickBot="1">
      <c r="A21" s="20"/>
      <c r="B21" s="49"/>
      <c r="C21" s="106"/>
      <c r="D21" s="517" t="s">
        <v>520</v>
      </c>
      <c r="E21" s="548"/>
      <c r="F21" s="549"/>
      <c r="G21" s="549"/>
      <c r="H21" s="549"/>
      <c r="I21" s="550"/>
      <c r="J21" s="5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row>
    <row r="22" spans="1:52" s="10" customFormat="1" ht="229.5" customHeight="1" thickBot="1">
      <c r="A22" s="20"/>
      <c r="B22" s="49"/>
      <c r="C22" s="106"/>
      <c r="D22" s="517" t="s">
        <v>521</v>
      </c>
      <c r="E22" s="518"/>
      <c r="F22" s="519" t="s">
        <v>522</v>
      </c>
      <c r="G22" s="520"/>
      <c r="H22" s="329" t="s">
        <v>1017</v>
      </c>
      <c r="I22" s="260" t="s">
        <v>30</v>
      </c>
      <c r="J22" s="5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row>
    <row r="23" spans="1:52" s="10" customFormat="1" ht="118.5" customHeight="1" thickBot="1">
      <c r="A23" s="20"/>
      <c r="B23" s="49"/>
      <c r="C23" s="364"/>
      <c r="D23" s="528" t="s">
        <v>523</v>
      </c>
      <c r="E23" s="528"/>
      <c r="F23" s="522" t="s">
        <v>524</v>
      </c>
      <c r="G23" s="523"/>
      <c r="H23" s="335" t="s">
        <v>1008</v>
      </c>
      <c r="I23" s="260" t="s">
        <v>30</v>
      </c>
      <c r="J23" s="5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row>
    <row r="24" spans="1:52" s="10" customFormat="1" ht="59.25" customHeight="1" thickBot="1">
      <c r="A24" s="20"/>
      <c r="B24" s="49"/>
      <c r="C24" s="106"/>
      <c r="D24" s="524" t="s">
        <v>525</v>
      </c>
      <c r="E24" s="525"/>
      <c r="F24" s="526" t="s">
        <v>526</v>
      </c>
      <c r="G24" s="527"/>
      <c r="H24" s="329" t="s">
        <v>1030</v>
      </c>
      <c r="I24" s="261" t="s">
        <v>30</v>
      </c>
      <c r="J24" s="5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row>
    <row r="25" spans="1:52" s="10" customFormat="1" ht="18.75" customHeight="1" thickBot="1">
      <c r="A25" s="20"/>
      <c r="B25" s="49"/>
      <c r="C25" s="364"/>
      <c r="D25" s="51"/>
      <c r="E25" s="51"/>
      <c r="F25" s="51"/>
      <c r="G25" s="51"/>
      <c r="H25" s="336" t="s">
        <v>527</v>
      </c>
      <c r="I25" s="113" t="s">
        <v>30</v>
      </c>
      <c r="J25" s="5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row>
    <row r="26" spans="1:52" s="10" customFormat="1" ht="18.75" customHeight="1">
      <c r="A26" s="20"/>
      <c r="B26" s="49"/>
      <c r="C26" s="364"/>
      <c r="D26" s="51"/>
      <c r="E26" s="51"/>
      <c r="F26" s="51"/>
      <c r="G26" s="51"/>
      <c r="H26" s="336"/>
      <c r="I26" s="46"/>
      <c r="J26" s="5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row>
    <row r="27" spans="1:52" s="10" customFormat="1">
      <c r="A27" s="20"/>
      <c r="B27" s="49"/>
      <c r="C27" s="364"/>
      <c r="D27" s="538" t="s">
        <v>528</v>
      </c>
      <c r="E27" s="538"/>
      <c r="F27" s="538"/>
      <c r="G27" s="538"/>
      <c r="H27" s="538"/>
      <c r="I27" s="538"/>
      <c r="J27" s="5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row>
    <row r="28" spans="1:52" s="10" customFormat="1" ht="15.75" thickBot="1">
      <c r="A28" s="20"/>
      <c r="B28" s="49"/>
      <c r="C28" s="364"/>
      <c r="D28" s="87" t="s">
        <v>85</v>
      </c>
      <c r="G28" s="10" t="s">
        <v>529</v>
      </c>
      <c r="H28" s="337"/>
      <c r="I28" s="51"/>
      <c r="J28" s="5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row>
    <row r="29" spans="1:52" s="10" customFormat="1">
      <c r="A29" s="20"/>
      <c r="B29" s="49"/>
      <c r="C29" s="364"/>
      <c r="D29" s="87" t="s">
        <v>88</v>
      </c>
      <c r="E29" s="545" t="s">
        <v>89</v>
      </c>
      <c r="F29" s="546"/>
      <c r="G29" s="546"/>
      <c r="H29" s="547"/>
      <c r="I29" s="51"/>
      <c r="J29" s="5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row>
    <row r="30" spans="1:52" s="10" customFormat="1" ht="13.5" customHeight="1">
      <c r="A30" s="20"/>
      <c r="B30" s="49"/>
      <c r="C30" s="364"/>
      <c r="D30" s="51"/>
      <c r="E30" s="51"/>
      <c r="F30" s="51"/>
      <c r="G30" s="51"/>
      <c r="H30" s="365"/>
      <c r="I30" s="51"/>
      <c r="J30" s="5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row>
    <row r="31" spans="1:52" s="10" customFormat="1" ht="30.75" customHeight="1" thickBot="1">
      <c r="A31" s="20"/>
      <c r="B31" s="49"/>
      <c r="C31" s="471" t="s">
        <v>530</v>
      </c>
      <c r="D31" s="471"/>
      <c r="E31" s="471"/>
      <c r="F31" s="471"/>
      <c r="G31" s="471"/>
      <c r="H31" s="471"/>
      <c r="I31" s="109"/>
      <c r="J31" s="5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row>
    <row r="32" spans="1:52" s="10" customFormat="1" ht="30.75" customHeight="1">
      <c r="A32" s="20"/>
      <c r="B32" s="49"/>
      <c r="C32" s="366"/>
      <c r="D32" s="529" t="s">
        <v>1029</v>
      </c>
      <c r="E32" s="530"/>
      <c r="F32" s="530"/>
      <c r="G32" s="530"/>
      <c r="H32" s="530"/>
      <c r="I32" s="531"/>
      <c r="J32" s="5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row>
    <row r="33" spans="1:52" s="10" customFormat="1" ht="30.75" customHeight="1">
      <c r="A33" s="20"/>
      <c r="B33" s="49"/>
      <c r="C33" s="366"/>
      <c r="D33" s="532"/>
      <c r="E33" s="533"/>
      <c r="F33" s="533"/>
      <c r="G33" s="533"/>
      <c r="H33" s="533"/>
      <c r="I33" s="534"/>
      <c r="J33" s="5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row>
    <row r="34" spans="1:52" s="10" customFormat="1" ht="30.75" customHeight="1">
      <c r="A34" s="20"/>
      <c r="B34" s="49"/>
      <c r="C34" s="366"/>
      <c r="D34" s="532"/>
      <c r="E34" s="533"/>
      <c r="F34" s="533"/>
      <c r="G34" s="533"/>
      <c r="H34" s="533"/>
      <c r="I34" s="534"/>
      <c r="J34" s="5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row>
    <row r="35" spans="1:52" s="10" customFormat="1" ht="132.75" customHeight="1" thickBot="1">
      <c r="A35" s="20"/>
      <c r="B35" s="49"/>
      <c r="C35" s="366"/>
      <c r="D35" s="535"/>
      <c r="E35" s="536"/>
      <c r="F35" s="536"/>
      <c r="G35" s="536"/>
      <c r="H35" s="536"/>
      <c r="I35" s="537"/>
      <c r="J35" s="5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row>
    <row r="36" spans="1:52" s="10" customFormat="1">
      <c r="A36" s="20"/>
      <c r="B36" s="49"/>
      <c r="C36" s="366"/>
      <c r="D36" s="366"/>
      <c r="E36" s="366"/>
      <c r="F36" s="366"/>
      <c r="G36" s="366"/>
      <c r="H36" s="333"/>
      <c r="I36" s="109"/>
      <c r="J36" s="5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row>
    <row r="37" spans="1:52" ht="15.75" customHeight="1" thickBot="1">
      <c r="A37" s="21"/>
      <c r="B37" s="49"/>
      <c r="C37" s="52"/>
      <c r="D37" s="521" t="s">
        <v>489</v>
      </c>
      <c r="E37" s="521"/>
      <c r="F37" s="521" t="s">
        <v>490</v>
      </c>
      <c r="G37" s="521"/>
      <c r="H37" s="334" t="s">
        <v>491</v>
      </c>
      <c r="I37" s="107" t="s">
        <v>492</v>
      </c>
      <c r="J37" s="50"/>
      <c r="K37" s="6"/>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row>
    <row r="38" spans="1:52" ht="23.1" customHeight="1" thickBot="1">
      <c r="A38" s="21"/>
      <c r="B38" s="49"/>
      <c r="C38" s="106" t="s">
        <v>531</v>
      </c>
      <c r="D38" s="501" t="s">
        <v>494</v>
      </c>
      <c r="E38" s="505"/>
      <c r="F38" s="506"/>
      <c r="G38" s="506"/>
      <c r="H38" s="506"/>
      <c r="I38" s="507"/>
      <c r="J38" s="50"/>
      <c r="K38" s="6"/>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row>
    <row r="39" spans="1:52" ht="81" customHeight="1" thickBot="1">
      <c r="A39" s="21"/>
      <c r="B39" s="49"/>
      <c r="C39" s="106"/>
      <c r="D39" s="501" t="s">
        <v>495</v>
      </c>
      <c r="E39" s="502"/>
      <c r="F39" s="503" t="s">
        <v>532</v>
      </c>
      <c r="G39" s="504"/>
      <c r="H39" s="327" t="s">
        <v>532</v>
      </c>
      <c r="I39" s="338" t="s">
        <v>30</v>
      </c>
      <c r="J39" s="50"/>
      <c r="K39" s="6"/>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row>
    <row r="40" spans="1:52" ht="38.25" customHeight="1" thickBot="1">
      <c r="A40" s="21"/>
      <c r="B40" s="49"/>
      <c r="C40" s="106"/>
      <c r="D40" s="501" t="s">
        <v>497</v>
      </c>
      <c r="E40" s="502"/>
      <c r="F40" s="503" t="s">
        <v>532</v>
      </c>
      <c r="G40" s="504"/>
      <c r="H40" s="329" t="s">
        <v>532</v>
      </c>
      <c r="I40" s="338" t="s">
        <v>30</v>
      </c>
      <c r="J40" s="50"/>
      <c r="K40" s="6"/>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row>
    <row r="41" spans="1:52" ht="18.75" customHeight="1" thickBot="1">
      <c r="A41" s="21"/>
      <c r="B41" s="49"/>
      <c r="C41" s="106"/>
      <c r="D41" s="501" t="s">
        <v>499</v>
      </c>
      <c r="E41" s="502"/>
      <c r="F41" s="503" t="s">
        <v>532</v>
      </c>
      <c r="G41" s="504"/>
      <c r="H41" s="329" t="s">
        <v>532</v>
      </c>
      <c r="I41" s="6" t="s">
        <v>30</v>
      </c>
      <c r="J41" s="50"/>
      <c r="K41" s="6"/>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row>
    <row r="42" spans="1:52" ht="15.75" thickBot="1">
      <c r="A42" s="21"/>
      <c r="B42" s="49"/>
      <c r="C42" s="106"/>
      <c r="D42" s="501" t="s">
        <v>501</v>
      </c>
      <c r="E42" s="505"/>
      <c r="F42" s="506"/>
      <c r="G42" s="506"/>
      <c r="H42" s="506"/>
      <c r="I42" s="507"/>
      <c r="J42" s="50"/>
      <c r="K42" s="6"/>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row>
    <row r="43" spans="1:52" ht="21" customHeight="1" thickBot="1">
      <c r="A43" s="21"/>
      <c r="B43" s="49"/>
      <c r="C43" s="106"/>
      <c r="D43" s="501" t="s">
        <v>502</v>
      </c>
      <c r="E43" s="502"/>
      <c r="F43" s="503" t="s">
        <v>532</v>
      </c>
      <c r="G43" s="504"/>
      <c r="H43" s="327" t="s">
        <v>532</v>
      </c>
      <c r="I43" s="338" t="s">
        <v>505</v>
      </c>
      <c r="J43" s="50"/>
      <c r="K43" s="6"/>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row>
    <row r="44" spans="1:52" ht="21" customHeight="1" thickBot="1">
      <c r="A44" s="21"/>
      <c r="B44" s="49"/>
      <c r="C44" s="106"/>
      <c r="D44" s="501" t="s">
        <v>506</v>
      </c>
      <c r="E44" s="502"/>
      <c r="F44" s="503" t="s">
        <v>532</v>
      </c>
      <c r="G44" s="504"/>
      <c r="H44" s="327" t="s">
        <v>532</v>
      </c>
      <c r="I44" s="338" t="s">
        <v>30</v>
      </c>
      <c r="J44" s="50"/>
      <c r="K44" s="6"/>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row>
    <row r="45" spans="1:52" ht="21" customHeight="1" thickBot="1">
      <c r="A45" s="21"/>
      <c r="B45" s="49"/>
      <c r="C45" s="106"/>
      <c r="D45" s="501" t="s">
        <v>509</v>
      </c>
      <c r="E45" s="502"/>
      <c r="F45" s="503" t="s">
        <v>532</v>
      </c>
      <c r="G45" s="504"/>
      <c r="H45" s="327" t="s">
        <v>532</v>
      </c>
      <c r="I45" s="338" t="s">
        <v>30</v>
      </c>
      <c r="J45" s="50"/>
      <c r="K45" s="6"/>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row>
    <row r="46" spans="1:52" ht="24.75" customHeight="1" thickBot="1">
      <c r="A46" s="21"/>
      <c r="B46" s="49"/>
      <c r="C46" s="106"/>
      <c r="D46" s="501" t="s">
        <v>511</v>
      </c>
      <c r="E46" s="502"/>
      <c r="F46" s="503" t="s">
        <v>532</v>
      </c>
      <c r="G46" s="504"/>
      <c r="H46" s="327" t="s">
        <v>532</v>
      </c>
      <c r="I46" s="338" t="s">
        <v>505</v>
      </c>
      <c r="J46" s="50"/>
      <c r="K46" s="6"/>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row>
    <row r="47" spans="1:52" ht="21" customHeight="1" thickBot="1">
      <c r="A47" s="21"/>
      <c r="B47" s="49"/>
      <c r="C47" s="106"/>
      <c r="D47" s="501" t="s">
        <v>513</v>
      </c>
      <c r="E47" s="505"/>
      <c r="F47" s="506"/>
      <c r="G47" s="506"/>
      <c r="H47" s="506"/>
      <c r="I47" s="507"/>
      <c r="J47" s="50"/>
      <c r="K47" s="6"/>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row>
    <row r="48" spans="1:52" ht="18.75" customHeight="1" thickBot="1">
      <c r="A48" s="21"/>
      <c r="B48" s="49"/>
      <c r="C48" s="106"/>
      <c r="D48" s="501" t="s">
        <v>514</v>
      </c>
      <c r="E48" s="502"/>
      <c r="F48" s="503" t="s">
        <v>532</v>
      </c>
      <c r="G48" s="504"/>
      <c r="H48" s="327" t="s">
        <v>532</v>
      </c>
      <c r="I48" s="338" t="s">
        <v>30</v>
      </c>
      <c r="J48" s="50"/>
      <c r="K48" s="6"/>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row>
    <row r="49" spans="1:52" ht="15.75" thickBot="1">
      <c r="A49" s="21"/>
      <c r="B49" s="49"/>
      <c r="C49" s="106"/>
      <c r="D49" s="501" t="s">
        <v>533</v>
      </c>
      <c r="E49" s="502"/>
      <c r="F49" s="503" t="s">
        <v>532</v>
      </c>
      <c r="G49" s="504"/>
      <c r="H49" s="329" t="s">
        <v>532</v>
      </c>
      <c r="I49" s="338" t="s">
        <v>505</v>
      </c>
      <c r="J49" s="50"/>
      <c r="K49" s="6"/>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row>
    <row r="50" spans="1:52" ht="15.75" thickBot="1">
      <c r="A50" s="21"/>
      <c r="B50" s="49"/>
      <c r="C50" s="106"/>
      <c r="D50" s="501" t="s">
        <v>518</v>
      </c>
      <c r="E50" s="502"/>
      <c r="F50" s="503" t="s">
        <v>532</v>
      </c>
      <c r="G50" s="504"/>
      <c r="H50" s="327" t="s">
        <v>532</v>
      </c>
      <c r="I50" s="338" t="s">
        <v>30</v>
      </c>
      <c r="J50" s="50"/>
      <c r="K50" s="6"/>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row>
    <row r="51" spans="1:52" ht="15.75" thickBot="1">
      <c r="A51" s="21"/>
      <c r="B51" s="49"/>
      <c r="C51" s="106"/>
      <c r="D51" s="508" t="s">
        <v>520</v>
      </c>
      <c r="E51" s="509"/>
      <c r="F51" s="510"/>
      <c r="G51" s="510"/>
      <c r="H51" s="510"/>
      <c r="I51" s="511"/>
      <c r="J51" s="50"/>
      <c r="K51" s="6"/>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row>
    <row r="52" spans="1:52" ht="15.75" thickBot="1">
      <c r="A52" s="21"/>
      <c r="B52" s="49"/>
      <c r="C52" s="106"/>
      <c r="D52" s="501" t="s">
        <v>521</v>
      </c>
      <c r="E52" s="502"/>
      <c r="F52" s="503" t="s">
        <v>532</v>
      </c>
      <c r="G52" s="504"/>
      <c r="H52" s="327" t="s">
        <v>532</v>
      </c>
      <c r="I52" s="390" t="s">
        <v>30</v>
      </c>
      <c r="J52" s="50"/>
      <c r="K52" s="6"/>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row>
    <row r="53" spans="1:52" ht="15" customHeight="1" thickBot="1">
      <c r="A53" s="21"/>
      <c r="B53" s="49"/>
      <c r="C53" s="106"/>
      <c r="D53" s="501" t="s">
        <v>523</v>
      </c>
      <c r="E53" s="512"/>
      <c r="F53" s="503" t="s">
        <v>532</v>
      </c>
      <c r="G53" s="504"/>
      <c r="H53" s="327" t="s">
        <v>532</v>
      </c>
      <c r="I53" s="390" t="s">
        <v>30</v>
      </c>
      <c r="J53" s="50"/>
      <c r="K53" s="6"/>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row>
    <row r="54" spans="1:52" ht="15.75" thickBot="1">
      <c r="A54" s="21"/>
      <c r="B54" s="49"/>
      <c r="C54" s="106"/>
      <c r="D54" s="501" t="s">
        <v>525</v>
      </c>
      <c r="E54" s="502"/>
      <c r="F54" s="503" t="s">
        <v>532</v>
      </c>
      <c r="G54" s="504"/>
      <c r="H54" s="327" t="s">
        <v>532</v>
      </c>
      <c r="I54" s="338" t="s">
        <v>30</v>
      </c>
      <c r="J54" s="50"/>
      <c r="K54" s="6"/>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row>
    <row r="55" spans="1:52" ht="18.75" customHeight="1" thickBot="1">
      <c r="A55" s="21"/>
      <c r="B55" s="49"/>
      <c r="C55" s="46"/>
      <c r="D55" s="46"/>
      <c r="E55" s="46"/>
      <c r="F55" s="46"/>
      <c r="G55" s="46"/>
      <c r="H55" s="336" t="s">
        <v>527</v>
      </c>
      <c r="I55" s="113" t="s">
        <v>30</v>
      </c>
      <c r="J55" s="5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row>
    <row r="56" spans="1:52" ht="15.75" thickBot="1">
      <c r="A56" s="21"/>
      <c r="B56" s="49"/>
      <c r="C56" s="46"/>
      <c r="D56" s="138" t="s">
        <v>528</v>
      </c>
      <c r="E56" s="142"/>
      <c r="F56" s="46"/>
      <c r="G56" s="46"/>
      <c r="H56" s="336"/>
      <c r="I56" s="46"/>
      <c r="J56" s="5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row>
    <row r="57" spans="1:52" ht="15.75" thickBot="1">
      <c r="A57" s="21"/>
      <c r="B57" s="49"/>
      <c r="C57" s="46"/>
      <c r="D57" s="87" t="s">
        <v>85</v>
      </c>
      <c r="E57" s="562" t="s">
        <v>534</v>
      </c>
      <c r="F57" s="563"/>
      <c r="G57" s="563"/>
      <c r="H57" s="564"/>
      <c r="I57" s="46"/>
      <c r="J57" s="5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row>
    <row r="58" spans="1:52" ht="15.75" thickBot="1">
      <c r="A58" s="21"/>
      <c r="B58" s="49"/>
      <c r="C58" s="46"/>
      <c r="D58" s="87" t="s">
        <v>88</v>
      </c>
      <c r="E58" s="569" t="s">
        <v>104</v>
      </c>
      <c r="F58" s="563"/>
      <c r="G58" s="563"/>
      <c r="H58" s="564"/>
      <c r="I58" s="46"/>
      <c r="J58" s="5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row>
    <row r="59" spans="1:52">
      <c r="A59" s="21"/>
      <c r="B59" s="49"/>
      <c r="C59" s="46"/>
      <c r="D59" s="46"/>
      <c r="E59" s="46"/>
      <c r="F59" s="46"/>
      <c r="G59" s="46"/>
      <c r="H59" s="336"/>
      <c r="I59" s="46"/>
      <c r="J59" s="5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c r="AY59" s="100"/>
      <c r="AZ59" s="100"/>
    </row>
    <row r="60" spans="1:52" ht="15.75" customHeight="1" thickBot="1">
      <c r="A60" s="21"/>
      <c r="B60" s="49"/>
      <c r="C60" s="52"/>
      <c r="D60" s="521" t="s">
        <v>489</v>
      </c>
      <c r="E60" s="521"/>
      <c r="F60" s="521" t="s">
        <v>490</v>
      </c>
      <c r="G60" s="521"/>
      <c r="H60" s="334" t="s">
        <v>491</v>
      </c>
      <c r="I60" s="107" t="s">
        <v>492</v>
      </c>
      <c r="J60" s="50"/>
      <c r="K60" s="6"/>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row>
    <row r="61" spans="1:52" ht="39.75" customHeight="1" thickBot="1">
      <c r="A61" s="21"/>
      <c r="B61" s="49"/>
      <c r="C61" s="106" t="s">
        <v>535</v>
      </c>
      <c r="D61" s="554"/>
      <c r="E61" s="555"/>
      <c r="F61" s="554"/>
      <c r="G61" s="555"/>
      <c r="H61" s="338"/>
      <c r="I61" s="111"/>
      <c r="J61" s="50"/>
      <c r="K61" s="6"/>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row>
    <row r="62" spans="1:52" ht="39.75" customHeight="1" thickBot="1">
      <c r="A62" s="21"/>
      <c r="B62" s="49"/>
      <c r="C62" s="106"/>
      <c r="D62" s="554"/>
      <c r="E62" s="555"/>
      <c r="F62" s="554"/>
      <c r="G62" s="555"/>
      <c r="H62" s="338"/>
      <c r="I62" s="111"/>
      <c r="J62" s="5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row>
    <row r="63" spans="1:52" ht="48" customHeight="1" thickBot="1">
      <c r="A63" s="21"/>
      <c r="B63" s="49"/>
      <c r="C63" s="106"/>
      <c r="D63" s="554"/>
      <c r="E63" s="555"/>
      <c r="F63" s="554"/>
      <c r="G63" s="555"/>
      <c r="H63" s="338"/>
      <c r="I63" s="111"/>
      <c r="J63" s="5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row>
    <row r="64" spans="1:52" ht="21.75" customHeight="1" thickBot="1">
      <c r="A64" s="21"/>
      <c r="B64" s="49"/>
      <c r="C64" s="46"/>
      <c r="D64" s="46"/>
      <c r="E64" s="46"/>
      <c r="F64" s="46"/>
      <c r="G64" s="46"/>
      <c r="H64" s="336" t="s">
        <v>527</v>
      </c>
      <c r="I64" s="113"/>
      <c r="J64" s="50"/>
      <c r="L64" s="100"/>
      <c r="M64" s="100"/>
      <c r="N64" s="100"/>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row>
    <row r="65" spans="1:52" ht="15.75" thickBot="1">
      <c r="A65" s="21"/>
      <c r="B65" s="49"/>
      <c r="C65" s="46"/>
      <c r="D65" s="138" t="s">
        <v>528</v>
      </c>
      <c r="E65" s="142"/>
      <c r="F65" s="46"/>
      <c r="G65" s="46"/>
      <c r="H65" s="336"/>
      <c r="I65" s="46"/>
      <c r="J65" s="5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row>
    <row r="66" spans="1:52" ht="15.75" thickBot="1">
      <c r="A66" s="21"/>
      <c r="B66" s="49"/>
      <c r="C66" s="46"/>
      <c r="D66" s="87" t="s">
        <v>85</v>
      </c>
      <c r="E66" s="562"/>
      <c r="F66" s="563"/>
      <c r="G66" s="563"/>
      <c r="H66" s="564"/>
      <c r="I66" s="46"/>
      <c r="J66" s="5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row>
    <row r="67" spans="1:52" ht="15.75" thickBot="1">
      <c r="A67" s="21"/>
      <c r="B67" s="49"/>
      <c r="C67" s="46"/>
      <c r="D67" s="87" t="s">
        <v>88</v>
      </c>
      <c r="E67" s="562"/>
      <c r="F67" s="563"/>
      <c r="G67" s="563"/>
      <c r="H67" s="564"/>
      <c r="I67" s="46"/>
      <c r="J67" s="50"/>
      <c r="L67" s="100"/>
      <c r="M67" s="100"/>
      <c r="N67" s="100"/>
      <c r="O67" s="100"/>
      <c r="P67" s="100"/>
      <c r="Q67" s="100"/>
      <c r="R67" s="100"/>
      <c r="S67" s="100"/>
      <c r="T67" s="100"/>
      <c r="U67" s="100"/>
      <c r="V67" s="100"/>
      <c r="W67" s="100"/>
      <c r="X67" s="100"/>
      <c r="Y67" s="100"/>
      <c r="Z67" s="100"/>
      <c r="AA67" s="100"/>
      <c r="AB67" s="100"/>
      <c r="AC67" s="100"/>
      <c r="AD67" s="100"/>
      <c r="AE67" s="100"/>
      <c r="AF67" s="100"/>
      <c r="AG67" s="100"/>
      <c r="AH67" s="100"/>
      <c r="AI67" s="100"/>
      <c r="AJ67" s="100"/>
      <c r="AK67" s="100"/>
      <c r="AL67" s="100"/>
      <c r="AM67" s="100"/>
      <c r="AN67" s="100"/>
      <c r="AO67" s="100"/>
      <c r="AP67" s="100"/>
      <c r="AQ67" s="100"/>
      <c r="AR67" s="100"/>
      <c r="AS67" s="100"/>
      <c r="AT67" s="100"/>
      <c r="AU67" s="100"/>
      <c r="AV67" s="100"/>
      <c r="AW67" s="100"/>
      <c r="AX67" s="100"/>
      <c r="AY67" s="100"/>
      <c r="AZ67" s="100"/>
    </row>
    <row r="68" spans="1:52" ht="15.75" thickBot="1">
      <c r="A68" s="21"/>
      <c r="B68" s="49"/>
      <c r="C68" s="46"/>
      <c r="D68" s="87"/>
      <c r="E68" s="46"/>
      <c r="F68" s="46"/>
      <c r="G68" s="46"/>
      <c r="H68" s="25"/>
      <c r="I68" s="46"/>
      <c r="J68" s="50"/>
      <c r="L68" s="100"/>
      <c r="M68" s="100"/>
      <c r="N68" s="100"/>
      <c r="O68" s="100"/>
      <c r="P68" s="100"/>
      <c r="Q68" s="100"/>
      <c r="R68" s="100"/>
      <c r="S68" s="100"/>
      <c r="T68" s="100"/>
      <c r="U68" s="100"/>
      <c r="V68" s="100"/>
      <c r="W68" s="100"/>
      <c r="X68" s="100"/>
      <c r="Y68" s="100"/>
      <c r="Z68" s="100"/>
      <c r="AA68" s="100"/>
      <c r="AB68" s="100"/>
      <c r="AC68" s="100"/>
      <c r="AD68" s="100"/>
      <c r="AE68" s="100"/>
      <c r="AF68" s="100"/>
      <c r="AG68" s="100"/>
      <c r="AH68" s="100"/>
      <c r="AI68" s="100"/>
      <c r="AJ68" s="100"/>
      <c r="AK68" s="100"/>
      <c r="AL68" s="100"/>
      <c r="AM68" s="100"/>
      <c r="AN68" s="100"/>
      <c r="AO68" s="100"/>
      <c r="AP68" s="100"/>
      <c r="AQ68" s="100"/>
      <c r="AR68" s="100"/>
      <c r="AS68" s="100"/>
      <c r="AT68" s="100"/>
      <c r="AU68" s="100"/>
      <c r="AV68" s="100"/>
      <c r="AW68" s="100"/>
      <c r="AX68" s="100"/>
      <c r="AY68" s="100"/>
      <c r="AZ68" s="100"/>
    </row>
    <row r="69" spans="1:52" ht="195.75" customHeight="1" thickBot="1">
      <c r="A69" s="21"/>
      <c r="B69" s="49"/>
      <c r="C69" s="112"/>
      <c r="D69" s="565" t="s">
        <v>536</v>
      </c>
      <c r="E69" s="565"/>
      <c r="F69" s="566" t="s">
        <v>1034</v>
      </c>
      <c r="G69" s="567"/>
      <c r="H69" s="567"/>
      <c r="I69" s="568"/>
      <c r="J69" s="5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00"/>
      <c r="AJ69" s="100"/>
      <c r="AK69" s="100"/>
      <c r="AL69" s="100"/>
      <c r="AM69" s="100"/>
      <c r="AN69" s="100"/>
      <c r="AO69" s="100"/>
      <c r="AP69" s="100"/>
      <c r="AQ69" s="100"/>
      <c r="AR69" s="100"/>
      <c r="AS69" s="100"/>
      <c r="AT69" s="100"/>
      <c r="AU69" s="100"/>
      <c r="AV69" s="100"/>
      <c r="AW69" s="100"/>
      <c r="AX69" s="100"/>
      <c r="AY69" s="100"/>
      <c r="AZ69" s="100"/>
    </row>
    <row r="70" spans="1:52" s="10" customFormat="1" ht="18.75" customHeight="1">
      <c r="A70" s="20"/>
      <c r="B70" s="49"/>
      <c r="C70" s="53"/>
      <c r="D70" s="53"/>
      <c r="E70" s="53"/>
      <c r="F70" s="53"/>
      <c r="G70" s="53"/>
      <c r="H70" s="333"/>
      <c r="I70" s="109"/>
      <c r="J70" s="50"/>
      <c r="L70" s="100"/>
      <c r="M70" s="100"/>
      <c r="N70" s="100"/>
      <c r="O70" s="100"/>
      <c r="P70" s="100"/>
      <c r="Q70" s="100"/>
      <c r="R70" s="100"/>
      <c r="S70" s="100"/>
      <c r="T70" s="100"/>
      <c r="U70" s="100"/>
      <c r="V70" s="100"/>
      <c r="W70" s="100"/>
      <c r="X70" s="100"/>
      <c r="Y70" s="100"/>
      <c r="Z70" s="100"/>
      <c r="AA70" s="100"/>
      <c r="AB70" s="100"/>
      <c r="AC70" s="100"/>
      <c r="AD70" s="100"/>
      <c r="AE70" s="100"/>
      <c r="AF70" s="100"/>
      <c r="AG70" s="100"/>
      <c r="AH70" s="100"/>
      <c r="AI70" s="100"/>
      <c r="AJ70" s="100"/>
      <c r="AK70" s="100"/>
      <c r="AL70" s="100"/>
      <c r="AM70" s="100"/>
      <c r="AN70" s="100"/>
      <c r="AO70" s="100"/>
      <c r="AP70" s="100"/>
      <c r="AQ70" s="100"/>
      <c r="AR70" s="100"/>
      <c r="AS70" s="100"/>
      <c r="AT70" s="100"/>
      <c r="AU70" s="100"/>
      <c r="AV70" s="100"/>
      <c r="AW70" s="100"/>
      <c r="AX70" s="100"/>
      <c r="AY70" s="100"/>
      <c r="AZ70" s="100"/>
    </row>
    <row r="71" spans="1:52" s="10" customFormat="1" ht="15.75" customHeight="1" thickBot="1">
      <c r="A71" s="20"/>
      <c r="B71" s="49"/>
      <c r="C71" s="46"/>
      <c r="D71" s="47"/>
      <c r="E71" s="47"/>
      <c r="F71" s="47"/>
      <c r="G71" s="86" t="s">
        <v>537</v>
      </c>
      <c r="H71" s="333"/>
      <c r="I71" s="109"/>
      <c r="J71" s="5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row>
    <row r="72" spans="1:52" s="10" customFormat="1" ht="78" customHeight="1">
      <c r="A72" s="20"/>
      <c r="B72" s="49"/>
      <c r="C72" s="46"/>
      <c r="D72" s="47"/>
      <c r="E72" s="47"/>
      <c r="F72" s="28" t="s">
        <v>538</v>
      </c>
      <c r="G72" s="556" t="s">
        <v>539</v>
      </c>
      <c r="H72" s="557"/>
      <c r="I72" s="558"/>
      <c r="J72" s="50"/>
      <c r="L72" s="100"/>
      <c r="M72" s="100"/>
      <c r="N72" s="100"/>
      <c r="O72" s="100"/>
      <c r="P72" s="100"/>
      <c r="Q72" s="100"/>
      <c r="R72" s="100"/>
      <c r="S72" s="100"/>
      <c r="T72" s="100"/>
      <c r="U72" s="100"/>
      <c r="V72" s="100"/>
      <c r="W72" s="100"/>
      <c r="X72" s="100"/>
      <c r="Y72" s="100"/>
      <c r="Z72" s="100"/>
      <c r="AA72" s="100"/>
      <c r="AB72" s="100"/>
      <c r="AC72" s="100"/>
      <c r="AD72" s="100"/>
      <c r="AE72" s="100"/>
      <c r="AF72" s="100"/>
      <c r="AG72" s="100"/>
      <c r="AH72" s="100"/>
      <c r="AI72" s="100"/>
      <c r="AJ72" s="100"/>
      <c r="AK72" s="100"/>
      <c r="AL72" s="100"/>
      <c r="AM72" s="100"/>
      <c r="AN72" s="100"/>
      <c r="AO72" s="100"/>
      <c r="AP72" s="100"/>
      <c r="AQ72" s="100"/>
      <c r="AR72" s="100"/>
      <c r="AS72" s="100"/>
      <c r="AT72" s="100"/>
      <c r="AU72" s="100"/>
      <c r="AV72" s="100"/>
      <c r="AW72" s="100"/>
      <c r="AX72" s="100"/>
      <c r="AY72" s="100"/>
      <c r="AZ72" s="100"/>
    </row>
    <row r="73" spans="1:52" s="10" customFormat="1" ht="54.75" customHeight="1">
      <c r="A73" s="20"/>
      <c r="B73" s="49"/>
      <c r="C73" s="46"/>
      <c r="D73" s="47"/>
      <c r="E73" s="47"/>
      <c r="F73" s="29" t="s">
        <v>540</v>
      </c>
      <c r="G73" s="559" t="s">
        <v>541</v>
      </c>
      <c r="H73" s="560"/>
      <c r="I73" s="561"/>
      <c r="J73" s="50"/>
      <c r="L73" s="100"/>
      <c r="M73" s="100"/>
      <c r="N73" s="100"/>
      <c r="O73" s="100"/>
      <c r="P73" s="100"/>
      <c r="Q73" s="100"/>
      <c r="R73" s="100"/>
      <c r="S73" s="100"/>
      <c r="T73" s="100"/>
      <c r="U73" s="100"/>
      <c r="V73" s="100"/>
      <c r="W73" s="100"/>
      <c r="X73" s="100"/>
      <c r="Y73" s="100"/>
      <c r="Z73" s="100"/>
      <c r="AA73" s="100"/>
      <c r="AB73" s="100"/>
      <c r="AC73" s="100"/>
      <c r="AD73" s="100"/>
      <c r="AE73" s="100"/>
      <c r="AF73" s="100"/>
      <c r="AG73" s="100"/>
      <c r="AH73" s="100"/>
      <c r="AI73" s="100"/>
      <c r="AJ73" s="100"/>
      <c r="AK73" s="100"/>
      <c r="AL73" s="100"/>
      <c r="AM73" s="100"/>
      <c r="AN73" s="100"/>
      <c r="AO73" s="100"/>
      <c r="AP73" s="100"/>
      <c r="AQ73" s="100"/>
      <c r="AR73" s="100"/>
      <c r="AS73" s="100"/>
      <c r="AT73" s="100"/>
      <c r="AU73" s="100"/>
      <c r="AV73" s="100"/>
      <c r="AW73" s="100"/>
      <c r="AX73" s="100"/>
      <c r="AY73" s="100"/>
      <c r="AZ73" s="100"/>
    </row>
    <row r="74" spans="1:52" s="10" customFormat="1" ht="58.5" customHeight="1">
      <c r="A74" s="20"/>
      <c r="B74" s="49"/>
      <c r="C74" s="46"/>
      <c r="D74" s="47"/>
      <c r="E74" s="47"/>
      <c r="F74" s="29" t="s">
        <v>542</v>
      </c>
      <c r="G74" s="559" t="s">
        <v>543</v>
      </c>
      <c r="H74" s="560"/>
      <c r="I74" s="561"/>
      <c r="J74" s="5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row>
    <row r="75" spans="1:52" ht="60" customHeight="1">
      <c r="A75" s="21"/>
      <c r="B75" s="49"/>
      <c r="C75" s="46"/>
      <c r="D75" s="47"/>
      <c r="E75" s="47"/>
      <c r="F75" s="29" t="s">
        <v>544</v>
      </c>
      <c r="G75" s="559" t="s">
        <v>545</v>
      </c>
      <c r="H75" s="560"/>
      <c r="I75" s="561"/>
      <c r="J75" s="50"/>
      <c r="L75" s="100"/>
      <c r="M75" s="100"/>
      <c r="N75" s="100"/>
      <c r="O75" s="100"/>
      <c r="P75" s="100"/>
      <c r="Q75" s="100"/>
      <c r="R75" s="100"/>
      <c r="S75" s="100"/>
      <c r="T75" s="100"/>
      <c r="U75" s="100"/>
      <c r="V75" s="100"/>
      <c r="W75" s="100"/>
      <c r="X75" s="100"/>
      <c r="Y75" s="100"/>
      <c r="Z75" s="100"/>
      <c r="AA75" s="100"/>
      <c r="AB75" s="100"/>
      <c r="AC75" s="100"/>
      <c r="AD75" s="100"/>
      <c r="AE75" s="100"/>
      <c r="AF75" s="100"/>
      <c r="AG75" s="100"/>
      <c r="AH75" s="100"/>
      <c r="AI75" s="100"/>
      <c r="AJ75" s="100"/>
      <c r="AK75" s="100"/>
      <c r="AL75" s="100"/>
      <c r="AM75" s="100"/>
      <c r="AN75" s="100"/>
      <c r="AO75" s="100"/>
      <c r="AP75" s="100"/>
      <c r="AQ75" s="100"/>
      <c r="AR75" s="100"/>
      <c r="AS75" s="100"/>
      <c r="AT75" s="100"/>
      <c r="AU75" s="100"/>
      <c r="AV75" s="100"/>
      <c r="AW75" s="100"/>
      <c r="AX75" s="100"/>
      <c r="AY75" s="100"/>
      <c r="AZ75" s="100"/>
    </row>
    <row r="76" spans="1:52" ht="54" customHeight="1">
      <c r="A76" s="21"/>
      <c r="B76" s="44"/>
      <c r="C76" s="46"/>
      <c r="D76" s="47"/>
      <c r="E76" s="47"/>
      <c r="F76" s="29" t="s">
        <v>546</v>
      </c>
      <c r="G76" s="559" t="s">
        <v>547</v>
      </c>
      <c r="H76" s="560"/>
      <c r="I76" s="561"/>
      <c r="J76" s="45"/>
      <c r="L76" s="100"/>
      <c r="M76" s="100"/>
      <c r="N76" s="100"/>
      <c r="O76" s="100"/>
      <c r="P76" s="100"/>
      <c r="Q76" s="100"/>
      <c r="R76" s="100"/>
      <c r="S76" s="100"/>
      <c r="T76" s="100"/>
      <c r="U76" s="100"/>
      <c r="V76" s="100"/>
      <c r="W76" s="100"/>
      <c r="X76" s="100"/>
      <c r="Y76" s="100"/>
      <c r="Z76" s="100"/>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row>
    <row r="77" spans="1:52" ht="61.5" customHeight="1" thickBot="1">
      <c r="A77" s="21"/>
      <c r="B77" s="44"/>
      <c r="C77" s="46"/>
      <c r="D77" s="47"/>
      <c r="E77" s="47"/>
      <c r="F77" s="30" t="s">
        <v>548</v>
      </c>
      <c r="G77" s="551" t="s">
        <v>549</v>
      </c>
      <c r="H77" s="552"/>
      <c r="I77" s="553"/>
      <c r="J77" s="45"/>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row>
    <row r="78" spans="1:52" ht="15.75" thickBot="1">
      <c r="A78" s="21"/>
      <c r="B78" s="54"/>
      <c r="C78" s="55"/>
      <c r="D78" s="56"/>
      <c r="E78" s="56"/>
      <c r="F78" s="56"/>
      <c r="G78" s="56"/>
      <c r="H78" s="339"/>
      <c r="I78" s="110"/>
      <c r="J78" s="57"/>
      <c r="K78" s="100"/>
      <c r="L78" s="100"/>
      <c r="M78" s="100"/>
      <c r="N78" s="100"/>
      <c r="O78" s="100"/>
      <c r="P78" s="100"/>
      <c r="Q78" s="100"/>
      <c r="R78" s="100"/>
      <c r="S78" s="100"/>
      <c r="T78" s="100"/>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row>
    <row r="79" spans="1:52" ht="50.1" customHeight="1">
      <c r="A79" s="21"/>
      <c r="C79" s="100"/>
      <c r="D79" s="100"/>
      <c r="E79" s="100"/>
      <c r="F79" s="100"/>
      <c r="G79" s="100"/>
      <c r="H79" s="330"/>
      <c r="I79" s="100"/>
      <c r="J79" s="100"/>
      <c r="K79" s="100"/>
      <c r="L79" s="100"/>
      <c r="M79" s="100"/>
      <c r="N79" s="100"/>
      <c r="O79" s="100"/>
      <c r="P79" s="100"/>
      <c r="Q79" s="100"/>
      <c r="R79" s="100"/>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row>
    <row r="80" spans="1:52" ht="50.1" customHeight="1">
      <c r="A80" s="21"/>
      <c r="C80" s="100"/>
      <c r="D80" s="100"/>
      <c r="E80" s="100"/>
      <c r="F80" s="100"/>
      <c r="G80" s="100"/>
      <c r="H80" s="33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100"/>
      <c r="AO80" s="100"/>
      <c r="AP80" s="100"/>
      <c r="AQ80" s="100"/>
      <c r="AR80" s="100"/>
    </row>
    <row r="81" spans="1:52" ht="49.5" customHeight="1">
      <c r="A81" s="21"/>
      <c r="C81" s="100"/>
      <c r="D81" s="100"/>
      <c r="E81" s="100"/>
      <c r="F81" s="100"/>
      <c r="G81" s="100"/>
      <c r="H81" s="330"/>
      <c r="I81" s="100"/>
      <c r="J81" s="100"/>
      <c r="K81" s="100"/>
      <c r="L81" s="100"/>
      <c r="M81" s="100"/>
      <c r="N81" s="100"/>
      <c r="O81" s="100"/>
      <c r="P81" s="100"/>
      <c r="Q81" s="100"/>
      <c r="R81" s="100"/>
      <c r="S81" s="100"/>
      <c r="T81" s="100"/>
      <c r="U81" s="100"/>
      <c r="V81" s="100"/>
      <c r="W81" s="100"/>
      <c r="X81" s="100"/>
      <c r="Y81" s="100"/>
      <c r="Z81" s="100"/>
      <c r="AA81" s="100"/>
      <c r="AB81" s="100"/>
      <c r="AC81" s="100"/>
      <c r="AD81" s="100"/>
      <c r="AE81" s="100"/>
      <c r="AF81" s="100"/>
      <c r="AG81" s="100"/>
      <c r="AH81" s="100"/>
      <c r="AI81" s="100"/>
      <c r="AJ81" s="100"/>
      <c r="AK81" s="100"/>
      <c r="AL81" s="100"/>
      <c r="AM81" s="100"/>
      <c r="AN81" s="100"/>
      <c r="AO81" s="100"/>
      <c r="AP81" s="100"/>
      <c r="AQ81" s="100"/>
      <c r="AR81" s="100"/>
    </row>
    <row r="82" spans="1:52" ht="50.1" customHeight="1">
      <c r="A82" s="21"/>
      <c r="C82" s="100"/>
      <c r="D82" s="100"/>
      <c r="E82" s="100"/>
      <c r="F82" s="100"/>
      <c r="G82" s="100"/>
      <c r="H82" s="330"/>
      <c r="I82" s="100"/>
      <c r="J82" s="100"/>
      <c r="K82" s="100"/>
      <c r="L82" s="100"/>
      <c r="M82" s="100"/>
      <c r="N82" s="100"/>
      <c r="O82" s="100"/>
      <c r="P82" s="100"/>
      <c r="Q82" s="100"/>
      <c r="R82" s="100"/>
      <c r="S82" s="100"/>
      <c r="T82" s="100"/>
      <c r="U82" s="100"/>
      <c r="V82" s="100"/>
      <c r="W82" s="100"/>
      <c r="X82" s="100"/>
      <c r="Y82" s="100"/>
      <c r="Z82" s="100"/>
      <c r="AA82" s="100"/>
      <c r="AB82" s="100"/>
      <c r="AC82" s="100"/>
      <c r="AD82" s="100"/>
      <c r="AE82" s="100"/>
      <c r="AF82" s="100"/>
      <c r="AG82" s="100"/>
      <c r="AH82" s="100"/>
      <c r="AI82" s="100"/>
      <c r="AJ82" s="100"/>
      <c r="AK82" s="100"/>
      <c r="AL82" s="100"/>
      <c r="AM82" s="100"/>
      <c r="AN82" s="100"/>
      <c r="AO82" s="100"/>
      <c r="AP82" s="100"/>
      <c r="AQ82" s="100"/>
      <c r="AR82" s="100"/>
    </row>
    <row r="83" spans="1:52" ht="50.1" customHeight="1">
      <c r="A83" s="21"/>
      <c r="C83" s="100"/>
      <c r="D83" s="100"/>
      <c r="E83" s="100"/>
      <c r="F83" s="100"/>
      <c r="G83" s="100"/>
      <c r="H83" s="33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0"/>
      <c r="AH83" s="100"/>
      <c r="AI83" s="100"/>
      <c r="AJ83" s="100"/>
      <c r="AK83" s="100"/>
      <c r="AL83" s="100"/>
      <c r="AM83" s="100"/>
      <c r="AN83" s="100"/>
      <c r="AO83" s="100"/>
      <c r="AP83" s="100"/>
      <c r="AQ83" s="100"/>
      <c r="AR83" s="100"/>
    </row>
    <row r="84" spans="1:52" ht="50.1" customHeight="1">
      <c r="A84" s="21"/>
      <c r="C84" s="100"/>
      <c r="D84" s="100"/>
      <c r="E84" s="100"/>
      <c r="F84" s="100"/>
      <c r="G84" s="100"/>
      <c r="H84" s="33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100"/>
      <c r="AL84" s="100"/>
      <c r="AM84" s="100"/>
      <c r="AN84" s="100"/>
      <c r="AO84" s="100"/>
      <c r="AP84" s="100"/>
      <c r="AQ84" s="100"/>
      <c r="AR84" s="100"/>
    </row>
    <row r="85" spans="1:52">
      <c r="A85" s="21"/>
      <c r="C85" s="100"/>
      <c r="D85" s="100"/>
      <c r="E85" s="100"/>
      <c r="F85" s="100"/>
      <c r="G85" s="100"/>
      <c r="H85" s="330"/>
      <c r="I85" s="100"/>
      <c r="J85" s="100"/>
      <c r="K85" s="100"/>
      <c r="L85" s="100"/>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0"/>
      <c r="AJ85" s="100"/>
      <c r="AK85" s="100"/>
      <c r="AL85" s="100"/>
      <c r="AM85" s="100"/>
      <c r="AN85" s="100"/>
      <c r="AO85" s="100"/>
      <c r="AP85" s="100"/>
      <c r="AQ85" s="100"/>
      <c r="AR85" s="100"/>
    </row>
    <row r="86" spans="1:52">
      <c r="A86" s="21"/>
      <c r="C86" s="100"/>
      <c r="D86" s="100"/>
      <c r="E86" s="100"/>
      <c r="F86" s="100"/>
      <c r="G86" s="100"/>
      <c r="H86" s="33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row>
    <row r="87" spans="1:52">
      <c r="A87" s="21"/>
      <c r="C87" s="100"/>
      <c r="D87" s="100"/>
      <c r="E87" s="100"/>
      <c r="F87" s="100"/>
      <c r="G87" s="100"/>
      <c r="H87" s="33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row>
    <row r="88" spans="1:52">
      <c r="A88" s="100"/>
      <c r="C88" s="100"/>
      <c r="D88" s="100"/>
      <c r="E88" s="100"/>
      <c r="F88" s="100"/>
      <c r="G88" s="100"/>
      <c r="H88" s="33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00"/>
      <c r="AU88" s="100"/>
      <c r="AV88" s="100"/>
      <c r="AW88" s="100"/>
      <c r="AX88" s="100"/>
      <c r="AY88" s="100"/>
      <c r="AZ88" s="100"/>
    </row>
    <row r="89" spans="1:52">
      <c r="A89" s="100"/>
      <c r="B89" s="100"/>
      <c r="C89" s="100"/>
      <c r="D89" s="100"/>
      <c r="E89" s="100"/>
      <c r="F89" s="100"/>
      <c r="G89" s="100"/>
      <c r="H89" s="33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100"/>
      <c r="AQ89" s="100"/>
      <c r="AR89" s="100"/>
      <c r="AS89" s="100"/>
      <c r="AT89" s="100"/>
      <c r="AU89" s="100"/>
      <c r="AV89" s="100"/>
      <c r="AW89" s="100"/>
      <c r="AX89" s="100"/>
      <c r="AY89" s="100"/>
      <c r="AZ89" s="100"/>
    </row>
    <row r="90" spans="1:52">
      <c r="A90" s="100"/>
      <c r="B90" s="100"/>
      <c r="C90" s="100"/>
      <c r="D90" s="100"/>
      <c r="E90" s="100"/>
      <c r="F90" s="100"/>
      <c r="G90" s="100"/>
      <c r="H90" s="33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100"/>
      <c r="AQ90" s="100"/>
      <c r="AR90" s="100"/>
      <c r="AS90" s="100"/>
      <c r="AT90" s="100"/>
      <c r="AU90" s="100"/>
      <c r="AV90" s="100"/>
      <c r="AW90" s="100"/>
      <c r="AX90" s="100"/>
      <c r="AY90" s="100"/>
      <c r="AZ90" s="100"/>
    </row>
    <row r="91" spans="1:52">
      <c r="A91" s="100"/>
      <c r="B91" s="100"/>
      <c r="C91" s="100"/>
      <c r="D91" s="100"/>
      <c r="E91" s="100"/>
      <c r="F91" s="100"/>
      <c r="G91" s="100"/>
      <c r="H91" s="33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100"/>
      <c r="AQ91" s="100"/>
      <c r="AR91" s="100"/>
      <c r="AS91" s="100"/>
      <c r="AT91" s="100"/>
      <c r="AU91" s="100"/>
      <c r="AV91" s="100"/>
      <c r="AW91" s="100"/>
      <c r="AX91" s="100"/>
      <c r="AY91" s="100"/>
      <c r="AZ91" s="100"/>
    </row>
    <row r="92" spans="1:52">
      <c r="A92" s="100"/>
      <c r="B92" s="100"/>
      <c r="C92" s="100"/>
      <c r="D92" s="100"/>
      <c r="E92" s="100"/>
      <c r="F92" s="100"/>
      <c r="G92" s="100"/>
      <c r="H92" s="330"/>
      <c r="I92" s="100"/>
      <c r="J92" s="100"/>
      <c r="K92" s="100"/>
    </row>
    <row r="93" spans="1:52">
      <c r="A93" s="100"/>
      <c r="B93" s="100"/>
      <c r="C93" s="100"/>
      <c r="D93" s="100"/>
      <c r="E93" s="100"/>
      <c r="F93" s="100"/>
      <c r="G93" s="100"/>
      <c r="H93" s="330"/>
      <c r="I93" s="100"/>
      <c r="J93" s="100"/>
      <c r="K93" s="100"/>
    </row>
    <row r="94" spans="1:52">
      <c r="A94" s="100"/>
      <c r="B94" s="100"/>
      <c r="C94" s="100"/>
      <c r="D94" s="100"/>
      <c r="E94" s="100"/>
      <c r="F94" s="100"/>
      <c r="G94" s="100"/>
      <c r="H94" s="330"/>
      <c r="I94" s="100"/>
      <c r="J94" s="100"/>
      <c r="K94" s="100"/>
    </row>
    <row r="95" spans="1:52">
      <c r="A95" s="100"/>
      <c r="B95" s="100"/>
      <c r="C95" s="100"/>
      <c r="D95" s="100"/>
      <c r="E95" s="100"/>
      <c r="F95" s="100"/>
      <c r="G95" s="100"/>
      <c r="H95" s="330"/>
      <c r="I95" s="100"/>
      <c r="J95" s="100"/>
      <c r="K95" s="100"/>
    </row>
    <row r="96" spans="1:52">
      <c r="A96" s="100"/>
      <c r="B96" s="100"/>
      <c r="C96" s="100"/>
      <c r="D96" s="100"/>
      <c r="E96" s="100"/>
      <c r="F96" s="100"/>
      <c r="G96" s="100"/>
      <c r="H96" s="330"/>
      <c r="I96" s="100"/>
      <c r="J96" s="100"/>
      <c r="K96" s="100"/>
    </row>
    <row r="97" spans="1:11">
      <c r="A97" s="100"/>
      <c r="B97" s="100"/>
      <c r="C97" s="100"/>
      <c r="D97" s="100"/>
      <c r="E97" s="100"/>
      <c r="F97" s="100"/>
      <c r="G97" s="100"/>
      <c r="H97" s="330"/>
      <c r="I97" s="100"/>
      <c r="J97" s="100"/>
      <c r="K97" s="100"/>
    </row>
    <row r="98" spans="1:11">
      <c r="A98" s="100"/>
      <c r="B98" s="100"/>
      <c r="C98" s="100"/>
      <c r="D98" s="100"/>
      <c r="E98" s="100"/>
      <c r="F98" s="100"/>
      <c r="G98" s="100"/>
      <c r="H98" s="330"/>
      <c r="I98" s="100"/>
      <c r="J98" s="100"/>
      <c r="K98" s="100"/>
    </row>
    <row r="99" spans="1:11">
      <c r="A99" s="100"/>
      <c r="B99" s="100"/>
      <c r="C99" s="100"/>
      <c r="D99" s="100"/>
      <c r="E99" s="100"/>
      <c r="F99" s="100"/>
      <c r="G99" s="100"/>
      <c r="H99" s="330"/>
      <c r="I99" s="100"/>
      <c r="J99" s="100"/>
      <c r="K99" s="100"/>
    </row>
    <row r="100" spans="1:11">
      <c r="A100" s="100"/>
      <c r="B100" s="100"/>
      <c r="C100" s="100"/>
      <c r="D100" s="100"/>
      <c r="E100" s="100"/>
      <c r="F100" s="100"/>
      <c r="G100" s="100"/>
      <c r="H100" s="330"/>
      <c r="I100" s="100"/>
      <c r="J100" s="100"/>
      <c r="K100" s="100"/>
    </row>
    <row r="101" spans="1:11">
      <c r="A101" s="100"/>
      <c r="B101" s="100"/>
      <c r="C101" s="100"/>
      <c r="D101" s="100"/>
      <c r="E101" s="100"/>
      <c r="F101" s="100"/>
      <c r="G101" s="100"/>
      <c r="H101" s="330"/>
      <c r="I101" s="100"/>
      <c r="J101" s="100"/>
      <c r="K101" s="100"/>
    </row>
    <row r="102" spans="1:11">
      <c r="A102" s="100"/>
      <c r="B102" s="100"/>
      <c r="C102" s="100"/>
      <c r="D102" s="100"/>
      <c r="E102" s="100"/>
      <c r="F102" s="100"/>
      <c r="G102" s="100"/>
      <c r="H102" s="330"/>
      <c r="I102" s="100"/>
      <c r="J102" s="100"/>
      <c r="K102" s="100"/>
    </row>
    <row r="103" spans="1:11">
      <c r="A103" s="100"/>
      <c r="B103" s="100"/>
      <c r="C103" s="100"/>
      <c r="D103" s="100"/>
      <c r="E103" s="100"/>
      <c r="F103" s="100"/>
      <c r="G103" s="100"/>
      <c r="H103" s="330"/>
      <c r="I103" s="100"/>
      <c r="J103" s="100"/>
      <c r="K103" s="100"/>
    </row>
    <row r="104" spans="1:11">
      <c r="A104" s="100"/>
      <c r="B104" s="100"/>
      <c r="C104" s="100"/>
      <c r="D104" s="100"/>
      <c r="E104" s="100"/>
      <c r="F104" s="100"/>
      <c r="G104" s="100"/>
      <c r="H104" s="330"/>
      <c r="I104" s="100"/>
      <c r="J104" s="100"/>
      <c r="K104" s="100"/>
    </row>
    <row r="105" spans="1:11">
      <c r="A105" s="100"/>
      <c r="B105" s="100"/>
      <c r="C105" s="100"/>
      <c r="D105" s="100"/>
      <c r="E105" s="100"/>
      <c r="F105" s="100"/>
      <c r="G105" s="100"/>
      <c r="H105" s="330"/>
      <c r="I105" s="100"/>
      <c r="J105" s="100"/>
      <c r="K105" s="100"/>
    </row>
    <row r="106" spans="1:11">
      <c r="A106" s="100"/>
      <c r="B106" s="100"/>
      <c r="C106" s="100"/>
      <c r="D106" s="100"/>
      <c r="E106" s="100"/>
      <c r="F106" s="100"/>
      <c r="G106" s="100"/>
      <c r="H106" s="330"/>
      <c r="I106" s="100"/>
      <c r="J106" s="100"/>
      <c r="K106" s="100"/>
    </row>
    <row r="107" spans="1:11">
      <c r="A107" s="100"/>
      <c r="B107" s="100"/>
      <c r="C107" s="100"/>
      <c r="D107" s="100"/>
      <c r="E107" s="100"/>
      <c r="F107" s="100"/>
      <c r="G107" s="100"/>
      <c r="H107" s="330"/>
      <c r="I107" s="100"/>
      <c r="J107" s="100"/>
      <c r="K107" s="100"/>
    </row>
    <row r="108" spans="1:11">
      <c r="A108" s="100"/>
      <c r="B108" s="100"/>
      <c r="C108" s="100"/>
      <c r="D108" s="100"/>
      <c r="E108" s="100"/>
      <c r="F108" s="100"/>
      <c r="G108" s="100"/>
      <c r="H108" s="330"/>
      <c r="I108" s="100"/>
      <c r="J108" s="100"/>
      <c r="K108" s="100"/>
    </row>
    <row r="109" spans="1:11">
      <c r="A109" s="100"/>
      <c r="B109" s="100"/>
      <c r="C109" s="100"/>
      <c r="D109" s="100"/>
      <c r="E109" s="100"/>
      <c r="F109" s="100"/>
      <c r="G109" s="100"/>
      <c r="H109" s="330"/>
      <c r="I109" s="100"/>
      <c r="J109" s="100"/>
      <c r="K109" s="100"/>
    </row>
    <row r="110" spans="1:11">
      <c r="A110" s="100"/>
      <c r="B110" s="100"/>
      <c r="C110" s="100"/>
      <c r="D110" s="100"/>
      <c r="E110" s="100"/>
      <c r="F110" s="100"/>
      <c r="G110" s="100"/>
      <c r="H110" s="330"/>
      <c r="I110" s="100"/>
      <c r="J110" s="100"/>
      <c r="K110" s="100"/>
    </row>
    <row r="111" spans="1:11">
      <c r="A111" s="100"/>
      <c r="B111" s="100"/>
      <c r="C111" s="100"/>
      <c r="D111" s="100"/>
      <c r="E111" s="100"/>
      <c r="F111" s="100"/>
      <c r="G111" s="100"/>
      <c r="H111" s="330"/>
      <c r="I111" s="100"/>
      <c r="J111" s="100"/>
      <c r="K111" s="100"/>
    </row>
    <row r="112" spans="1:11">
      <c r="A112" s="100"/>
      <c r="B112" s="100"/>
      <c r="C112" s="100"/>
      <c r="D112" s="100"/>
      <c r="E112" s="100"/>
      <c r="F112" s="100"/>
      <c r="G112" s="100"/>
      <c r="H112" s="330"/>
      <c r="I112" s="100"/>
      <c r="J112" s="100"/>
      <c r="K112" s="100"/>
    </row>
    <row r="113" spans="1:11">
      <c r="A113" s="100"/>
      <c r="B113" s="100"/>
      <c r="C113" s="100"/>
      <c r="D113" s="100"/>
      <c r="E113" s="100"/>
      <c r="F113" s="100"/>
      <c r="G113" s="100"/>
      <c r="H113" s="330"/>
      <c r="I113" s="100"/>
      <c r="J113" s="100"/>
      <c r="K113" s="100"/>
    </row>
    <row r="114" spans="1:11">
      <c r="A114" s="100"/>
      <c r="B114" s="100"/>
      <c r="C114" s="100"/>
      <c r="D114" s="100"/>
      <c r="E114" s="100"/>
      <c r="F114" s="100"/>
      <c r="G114" s="100"/>
      <c r="H114" s="330"/>
      <c r="I114" s="100"/>
      <c r="J114" s="100"/>
      <c r="K114" s="100"/>
    </row>
    <row r="115" spans="1:11">
      <c r="A115" s="100"/>
      <c r="B115" s="100"/>
      <c r="C115" s="100"/>
      <c r="D115" s="100"/>
      <c r="E115" s="100"/>
      <c r="F115" s="100"/>
      <c r="G115" s="100"/>
      <c r="H115" s="330"/>
      <c r="I115" s="100"/>
      <c r="J115" s="100"/>
      <c r="K115" s="100"/>
    </row>
    <row r="116" spans="1:11">
      <c r="A116" s="100"/>
      <c r="B116" s="100"/>
      <c r="C116" s="100"/>
      <c r="D116" s="100"/>
      <c r="E116" s="100"/>
      <c r="F116" s="100"/>
      <c r="G116" s="100"/>
      <c r="H116" s="330"/>
      <c r="I116" s="100"/>
      <c r="J116" s="100"/>
      <c r="K116" s="100"/>
    </row>
    <row r="117" spans="1:11">
      <c r="A117" s="100"/>
      <c r="B117" s="100"/>
      <c r="C117" s="100"/>
      <c r="D117" s="100"/>
      <c r="E117" s="100"/>
      <c r="F117" s="100"/>
      <c r="G117" s="100"/>
      <c r="H117" s="330"/>
      <c r="I117" s="100"/>
      <c r="J117" s="100"/>
      <c r="K117" s="100"/>
    </row>
    <row r="118" spans="1:11">
      <c r="A118" s="100"/>
      <c r="B118" s="100"/>
      <c r="C118" s="100"/>
      <c r="D118" s="100"/>
      <c r="E118" s="100"/>
      <c r="F118" s="100"/>
      <c r="G118" s="100"/>
      <c r="H118" s="330"/>
      <c r="I118" s="100"/>
      <c r="J118" s="100"/>
      <c r="K118" s="100"/>
    </row>
    <row r="119" spans="1:11">
      <c r="A119" s="100"/>
      <c r="B119" s="100"/>
      <c r="C119" s="100"/>
      <c r="D119" s="100"/>
      <c r="E119" s="100"/>
      <c r="F119" s="100"/>
      <c r="G119" s="100"/>
      <c r="H119" s="330"/>
      <c r="I119" s="100"/>
      <c r="J119" s="100"/>
      <c r="K119" s="100"/>
    </row>
    <row r="120" spans="1:11">
      <c r="A120" s="100"/>
      <c r="B120" s="100"/>
      <c r="C120" s="100"/>
      <c r="D120" s="100"/>
      <c r="E120" s="100"/>
      <c r="F120" s="100"/>
      <c r="G120" s="100"/>
      <c r="H120" s="330"/>
      <c r="I120" s="100"/>
      <c r="J120" s="100"/>
      <c r="K120" s="100"/>
    </row>
    <row r="121" spans="1:11">
      <c r="A121" s="100"/>
      <c r="B121" s="100"/>
      <c r="C121" s="100"/>
      <c r="D121" s="100"/>
      <c r="E121" s="100"/>
      <c r="F121" s="100"/>
      <c r="G121" s="100"/>
      <c r="H121" s="330"/>
      <c r="I121" s="100"/>
      <c r="J121" s="100"/>
      <c r="K121" s="100"/>
    </row>
    <row r="122" spans="1:11">
      <c r="A122" s="100"/>
      <c r="B122" s="100"/>
      <c r="C122" s="100"/>
      <c r="D122" s="100"/>
      <c r="E122" s="100"/>
      <c r="F122" s="100"/>
      <c r="G122" s="100"/>
      <c r="H122" s="330"/>
      <c r="I122" s="100"/>
      <c r="J122" s="100"/>
      <c r="K122" s="100"/>
    </row>
    <row r="123" spans="1:11">
      <c r="A123" s="100"/>
      <c r="B123" s="100"/>
      <c r="C123" s="100"/>
      <c r="D123" s="100"/>
      <c r="E123" s="100"/>
      <c r="F123" s="100"/>
      <c r="G123" s="100"/>
      <c r="H123" s="330"/>
      <c r="I123" s="100"/>
      <c r="J123" s="100"/>
      <c r="K123" s="100"/>
    </row>
    <row r="124" spans="1:11">
      <c r="A124" s="100"/>
      <c r="B124" s="100"/>
      <c r="C124" s="100"/>
      <c r="D124" s="100"/>
      <c r="E124" s="100"/>
      <c r="F124" s="100"/>
      <c r="G124" s="100"/>
      <c r="H124" s="330"/>
      <c r="I124" s="100"/>
      <c r="J124" s="100"/>
      <c r="K124" s="100"/>
    </row>
    <row r="125" spans="1:11">
      <c r="A125" s="100"/>
      <c r="B125" s="100"/>
      <c r="C125" s="100"/>
      <c r="D125" s="100"/>
      <c r="E125" s="100"/>
      <c r="F125" s="100"/>
      <c r="G125" s="100"/>
      <c r="H125" s="330"/>
      <c r="I125" s="100"/>
      <c r="J125" s="100"/>
      <c r="K125" s="100"/>
    </row>
    <row r="126" spans="1:11">
      <c r="A126" s="100"/>
      <c r="B126" s="100"/>
      <c r="C126" s="100"/>
      <c r="D126" s="100"/>
      <c r="E126" s="100"/>
      <c r="F126" s="100"/>
      <c r="G126" s="100"/>
      <c r="H126" s="330"/>
      <c r="I126" s="100"/>
      <c r="J126" s="100"/>
      <c r="K126" s="100"/>
    </row>
    <row r="127" spans="1:11">
      <c r="A127" s="100"/>
      <c r="B127" s="100"/>
      <c r="H127" s="330"/>
      <c r="I127" s="100"/>
      <c r="J127" s="100"/>
      <c r="K127" s="100"/>
    </row>
    <row r="128" spans="1:11">
      <c r="A128" s="100"/>
      <c r="B128" s="100"/>
      <c r="H128" s="330"/>
      <c r="I128" s="100"/>
      <c r="J128" s="100"/>
      <c r="K128" s="100"/>
    </row>
    <row r="129" spans="1:11">
      <c r="A129" s="100"/>
      <c r="B129" s="100"/>
      <c r="H129" s="330"/>
      <c r="I129" s="100"/>
      <c r="J129" s="100"/>
      <c r="K129" s="100"/>
    </row>
    <row r="130" spans="1:11">
      <c r="A130" s="100"/>
      <c r="B130" s="100"/>
      <c r="H130" s="330"/>
      <c r="I130" s="100"/>
      <c r="J130" s="100"/>
      <c r="K130" s="100"/>
    </row>
    <row r="131" spans="1:11">
      <c r="A131" s="100"/>
      <c r="B131" s="100"/>
      <c r="H131" s="330"/>
      <c r="I131" s="100"/>
      <c r="J131" s="100"/>
      <c r="K131" s="100"/>
    </row>
    <row r="132" spans="1:11">
      <c r="A132" s="100"/>
      <c r="B132" s="100"/>
      <c r="H132" s="330"/>
      <c r="I132" s="100"/>
      <c r="J132" s="100"/>
      <c r="K132" s="100"/>
    </row>
    <row r="133" spans="1:11">
      <c r="A133" s="100"/>
      <c r="B133" s="100"/>
      <c r="H133" s="330"/>
      <c r="I133" s="100"/>
      <c r="J133" s="100"/>
      <c r="K133" s="100"/>
    </row>
    <row r="134" spans="1:11">
      <c r="A134" s="100"/>
      <c r="B134" s="100"/>
      <c r="H134" s="330"/>
      <c r="I134" s="100"/>
      <c r="J134" s="100"/>
      <c r="K134" s="100"/>
    </row>
    <row r="135" spans="1:11">
      <c r="A135" s="100"/>
      <c r="B135" s="100"/>
      <c r="H135" s="330"/>
      <c r="I135" s="100"/>
      <c r="J135" s="100"/>
      <c r="K135" s="100"/>
    </row>
    <row r="136" spans="1:11">
      <c r="B136" s="100"/>
      <c r="J136" s="100"/>
    </row>
  </sheetData>
  <mergeCells count="90">
    <mergeCell ref="D41:E41"/>
    <mergeCell ref="F41:G41"/>
    <mergeCell ref="D69:E69"/>
    <mergeCell ref="F69:I69"/>
    <mergeCell ref="E57:H57"/>
    <mergeCell ref="E58:H58"/>
    <mergeCell ref="D60:E60"/>
    <mergeCell ref="D63:E63"/>
    <mergeCell ref="F60:G60"/>
    <mergeCell ref="D61:E61"/>
    <mergeCell ref="F61:G61"/>
    <mergeCell ref="D62:E62"/>
    <mergeCell ref="F63:G63"/>
    <mergeCell ref="E66:H66"/>
    <mergeCell ref="D49:E49"/>
    <mergeCell ref="F49:G49"/>
    <mergeCell ref="G77:I77"/>
    <mergeCell ref="F62:G62"/>
    <mergeCell ref="G72:I72"/>
    <mergeCell ref="G73:I73"/>
    <mergeCell ref="G74:I74"/>
    <mergeCell ref="G75:I75"/>
    <mergeCell ref="G76:I76"/>
    <mergeCell ref="E67:H67"/>
    <mergeCell ref="C3:I3"/>
    <mergeCell ref="C4:I4"/>
    <mergeCell ref="C31:H31"/>
    <mergeCell ref="D7:E7"/>
    <mergeCell ref="F7:G7"/>
    <mergeCell ref="E29:H29"/>
    <mergeCell ref="F13:G13"/>
    <mergeCell ref="D15:E15"/>
    <mergeCell ref="F15:G15"/>
    <mergeCell ref="D16:E16"/>
    <mergeCell ref="F16:G16"/>
    <mergeCell ref="D17:I17"/>
    <mergeCell ref="F20:G20"/>
    <mergeCell ref="D21:I21"/>
    <mergeCell ref="D8:I8"/>
    <mergeCell ref="D9:E9"/>
    <mergeCell ref="D18:E18"/>
    <mergeCell ref="F18:G18"/>
    <mergeCell ref="D11:E11"/>
    <mergeCell ref="F11:G11"/>
    <mergeCell ref="D14:E14"/>
    <mergeCell ref="F14:G14"/>
    <mergeCell ref="F9:G9"/>
    <mergeCell ref="D10:E10"/>
    <mergeCell ref="F10:G10"/>
    <mergeCell ref="D12:I12"/>
    <mergeCell ref="D13:E13"/>
    <mergeCell ref="F37:G37"/>
    <mergeCell ref="F44:G44"/>
    <mergeCell ref="F23:G23"/>
    <mergeCell ref="D24:E24"/>
    <mergeCell ref="F24:G24"/>
    <mergeCell ref="D23:E23"/>
    <mergeCell ref="D38:I38"/>
    <mergeCell ref="D39:E39"/>
    <mergeCell ref="D43:E43"/>
    <mergeCell ref="D32:I35"/>
    <mergeCell ref="D37:E37"/>
    <mergeCell ref="F39:G39"/>
    <mergeCell ref="D27:I27"/>
    <mergeCell ref="D40:E40"/>
    <mergeCell ref="F40:G40"/>
    <mergeCell ref="D42:I42"/>
    <mergeCell ref="D19:E19"/>
    <mergeCell ref="F19:G19"/>
    <mergeCell ref="D20:E20"/>
    <mergeCell ref="D22:E22"/>
    <mergeCell ref="F22:G22"/>
    <mergeCell ref="F43:G43"/>
    <mergeCell ref="D45:E45"/>
    <mergeCell ref="F45:G45"/>
    <mergeCell ref="D46:E46"/>
    <mergeCell ref="F46:G46"/>
    <mergeCell ref="D44:E44"/>
    <mergeCell ref="D48:E48"/>
    <mergeCell ref="F48:G48"/>
    <mergeCell ref="D47:I47"/>
    <mergeCell ref="D54:E54"/>
    <mergeCell ref="F54:G54"/>
    <mergeCell ref="D50:E50"/>
    <mergeCell ref="F50:G50"/>
    <mergeCell ref="D51:I51"/>
    <mergeCell ref="D52:E52"/>
    <mergeCell ref="F52:G52"/>
    <mergeCell ref="D53:E53"/>
    <mergeCell ref="F53:G53"/>
  </mergeCells>
  <hyperlinks>
    <hyperlink ref="E58" r:id="rId1"/>
    <hyperlink ref="E29" r:id="rId2"/>
  </hyperlinks>
  <pageMargins left="0.2" right="0.21" top="0.17" bottom="0.17" header="0.17" footer="0.17"/>
  <pageSetup orientation="landscape"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4"/>
  <sheetViews>
    <sheetView topLeftCell="A19" zoomScale="125" zoomScaleNormal="125" workbookViewId="0">
      <selection activeCell="H21" sqref="H21"/>
    </sheetView>
  </sheetViews>
  <sheetFormatPr defaultColWidth="8.85546875" defaultRowHeight="15"/>
  <cols>
    <col min="1" max="1" width="1.42578125" customWidth="1"/>
    <col min="2" max="2" width="1.85546875" customWidth="1"/>
    <col min="3" max="3" width="13.42578125" style="269" customWidth="1"/>
    <col min="4" max="4" width="11.42578125" customWidth="1"/>
    <col min="5" max="5" width="12.85546875" customWidth="1"/>
    <col min="6" max="6" width="17.28515625" customWidth="1"/>
    <col min="7" max="7" width="36.140625" style="6" customWidth="1"/>
    <col min="8" max="8" width="29.7109375" style="6" customWidth="1"/>
    <col min="9" max="9" width="3.28515625" customWidth="1"/>
    <col min="10" max="10" width="1.7109375" customWidth="1"/>
  </cols>
  <sheetData>
    <row r="1" spans="2:9" ht="15.75" thickBot="1"/>
    <row r="2" spans="2:9" ht="15.75" thickBot="1">
      <c r="B2" s="40"/>
      <c r="C2" s="270"/>
      <c r="D2" s="42"/>
      <c r="E2" s="42"/>
      <c r="F2" s="42"/>
      <c r="G2" s="318"/>
      <c r="H2" s="318"/>
      <c r="I2" s="43"/>
    </row>
    <row r="3" spans="2:9" ht="21" thickBot="1">
      <c r="B3" s="93"/>
      <c r="C3" s="468" t="s">
        <v>550</v>
      </c>
      <c r="D3" s="542"/>
      <c r="E3" s="542"/>
      <c r="F3" s="542"/>
      <c r="G3" s="542"/>
      <c r="H3" s="543"/>
      <c r="I3" s="95"/>
    </row>
    <row r="4" spans="2:9">
      <c r="B4" s="44"/>
      <c r="C4" s="582" t="s">
        <v>551</v>
      </c>
      <c r="D4" s="582"/>
      <c r="E4" s="582"/>
      <c r="F4" s="582"/>
      <c r="G4" s="582"/>
      <c r="H4" s="582"/>
      <c r="I4" s="45"/>
    </row>
    <row r="5" spans="2:9">
      <c r="B5" s="44"/>
      <c r="C5" s="583"/>
      <c r="D5" s="583"/>
      <c r="E5" s="583"/>
      <c r="F5" s="583"/>
      <c r="G5" s="583"/>
      <c r="H5" s="583"/>
      <c r="I5" s="45"/>
    </row>
    <row r="6" spans="2:9" ht="39.75" customHeight="1" thickBot="1">
      <c r="B6" s="44"/>
      <c r="C6" s="586" t="s">
        <v>552</v>
      </c>
      <c r="D6" s="586"/>
      <c r="E6" s="47"/>
      <c r="F6" s="47"/>
      <c r="G6" s="11"/>
      <c r="H6" s="11"/>
      <c r="I6" s="45"/>
    </row>
    <row r="7" spans="2:9" ht="30" customHeight="1" thickBot="1">
      <c r="B7" s="44"/>
      <c r="C7" s="271" t="s">
        <v>553</v>
      </c>
      <c r="D7" s="584" t="s">
        <v>554</v>
      </c>
      <c r="E7" s="585"/>
      <c r="F7" s="102" t="s">
        <v>555</v>
      </c>
      <c r="G7" s="326" t="s">
        <v>556</v>
      </c>
      <c r="H7" s="319" t="s">
        <v>557</v>
      </c>
      <c r="I7" s="45"/>
    </row>
    <row r="8" spans="2:9">
      <c r="B8" s="49"/>
      <c r="C8" s="272"/>
      <c r="D8" s="576" t="s">
        <v>494</v>
      </c>
      <c r="E8" s="577"/>
      <c r="F8" s="578"/>
      <c r="G8" s="578"/>
      <c r="H8" s="579"/>
      <c r="I8" s="50"/>
    </row>
    <row r="9" spans="2:9" ht="128.1" customHeight="1">
      <c r="B9" s="49"/>
      <c r="C9" s="273" t="s">
        <v>558</v>
      </c>
      <c r="D9" s="574" t="s">
        <v>559</v>
      </c>
      <c r="E9" s="575"/>
      <c r="F9" s="352" t="s">
        <v>560</v>
      </c>
      <c r="G9" s="290" t="s">
        <v>1025</v>
      </c>
      <c r="H9" s="290" t="s">
        <v>561</v>
      </c>
      <c r="I9" s="50"/>
    </row>
    <row r="10" spans="2:9" ht="96">
      <c r="B10" s="49"/>
      <c r="C10" s="273" t="s">
        <v>558</v>
      </c>
      <c r="D10" s="574" t="s">
        <v>562</v>
      </c>
      <c r="E10" s="575"/>
      <c r="F10" s="262" t="s">
        <v>563</v>
      </c>
      <c r="G10" s="290" t="s">
        <v>1024</v>
      </c>
      <c r="H10" s="290" t="s">
        <v>564</v>
      </c>
      <c r="I10" s="50"/>
    </row>
    <row r="11" spans="2:9">
      <c r="B11" s="49"/>
      <c r="C11" s="272"/>
      <c r="D11" s="570" t="s">
        <v>565</v>
      </c>
      <c r="E11" s="571"/>
      <c r="F11" s="572"/>
      <c r="G11" s="572"/>
      <c r="H11" s="573"/>
      <c r="I11" s="50"/>
    </row>
    <row r="12" spans="2:9" ht="120">
      <c r="B12" s="49"/>
      <c r="C12" s="273" t="s">
        <v>558</v>
      </c>
      <c r="D12" s="574" t="s">
        <v>566</v>
      </c>
      <c r="E12" s="575"/>
      <c r="F12" s="262" t="s">
        <v>567</v>
      </c>
      <c r="G12" s="290" t="s">
        <v>568</v>
      </c>
      <c r="H12" s="290" t="s">
        <v>569</v>
      </c>
      <c r="I12" s="50"/>
    </row>
    <row r="13" spans="2:9" ht="232.5" customHeight="1">
      <c r="B13" s="49"/>
      <c r="C13" s="272" t="s">
        <v>558</v>
      </c>
      <c r="D13" s="574" t="s">
        <v>570</v>
      </c>
      <c r="E13" s="575"/>
      <c r="F13" s="262" t="s">
        <v>571</v>
      </c>
      <c r="G13" s="290" t="s">
        <v>572</v>
      </c>
      <c r="H13" s="290" t="s">
        <v>1020</v>
      </c>
      <c r="I13" s="50"/>
    </row>
    <row r="14" spans="2:9" ht="60.75" thickBot="1">
      <c r="B14" s="49"/>
      <c r="C14" s="272" t="s">
        <v>558</v>
      </c>
      <c r="D14" s="574" t="s">
        <v>573</v>
      </c>
      <c r="E14" s="575"/>
      <c r="F14" s="262" t="s">
        <v>574</v>
      </c>
      <c r="G14" s="290" t="s">
        <v>999</v>
      </c>
      <c r="H14" s="385" t="s">
        <v>1019</v>
      </c>
      <c r="I14" s="50"/>
    </row>
    <row r="15" spans="2:9" ht="84.75" thickBot="1">
      <c r="B15" s="49"/>
      <c r="C15" s="272" t="s">
        <v>558</v>
      </c>
      <c r="D15" s="574" t="s">
        <v>575</v>
      </c>
      <c r="E15" s="575"/>
      <c r="F15" s="262" t="s">
        <v>576</v>
      </c>
      <c r="G15" s="327" t="s">
        <v>1000</v>
      </c>
      <c r="H15" s="290" t="s">
        <v>1021</v>
      </c>
      <c r="I15" s="50"/>
    </row>
    <row r="16" spans="2:9" ht="17.100000000000001" customHeight="1">
      <c r="B16" s="49"/>
      <c r="C16" s="272"/>
      <c r="D16" s="570" t="s">
        <v>577</v>
      </c>
      <c r="E16" s="571"/>
      <c r="F16" s="572"/>
      <c r="G16" s="572"/>
      <c r="H16" s="573"/>
      <c r="I16" s="50"/>
    </row>
    <row r="17" spans="2:13" ht="51.95" customHeight="1" thickBot="1">
      <c r="B17" s="49"/>
      <c r="C17" s="272" t="s">
        <v>558</v>
      </c>
      <c r="D17" s="574" t="s">
        <v>578</v>
      </c>
      <c r="E17" s="575"/>
      <c r="F17" s="262" t="s">
        <v>579</v>
      </c>
      <c r="G17" s="328" t="s">
        <v>580</v>
      </c>
      <c r="H17" s="290" t="s">
        <v>581</v>
      </c>
      <c r="I17" s="50"/>
    </row>
    <row r="18" spans="2:13" ht="113.25" customHeight="1" thickBot="1">
      <c r="B18" s="49"/>
      <c r="C18" s="272" t="s">
        <v>582</v>
      </c>
      <c r="D18" s="574" t="s">
        <v>583</v>
      </c>
      <c r="E18" s="575"/>
      <c r="F18" s="262" t="s">
        <v>584</v>
      </c>
      <c r="G18" s="329" t="s">
        <v>1001</v>
      </c>
      <c r="H18" s="290" t="s">
        <v>585</v>
      </c>
      <c r="I18" s="50"/>
      <c r="M18" s="265"/>
    </row>
    <row r="19" spans="2:13" ht="63" customHeight="1">
      <c r="B19" s="49"/>
      <c r="C19" s="272" t="s">
        <v>582</v>
      </c>
      <c r="D19" s="574" t="s">
        <v>586</v>
      </c>
      <c r="E19" s="575"/>
      <c r="F19" s="262" t="s">
        <v>584</v>
      </c>
      <c r="G19" s="328" t="s">
        <v>587</v>
      </c>
      <c r="H19" s="290" t="s">
        <v>1002</v>
      </c>
      <c r="I19" s="50"/>
    </row>
    <row r="20" spans="2:13" ht="90.75" customHeight="1">
      <c r="B20" s="49"/>
      <c r="C20" s="272" t="s">
        <v>558</v>
      </c>
      <c r="D20" s="574" t="s">
        <v>588</v>
      </c>
      <c r="E20" s="575"/>
      <c r="F20" s="262" t="s">
        <v>589</v>
      </c>
      <c r="G20" s="328" t="s">
        <v>1036</v>
      </c>
      <c r="H20" s="290" t="s">
        <v>590</v>
      </c>
      <c r="I20" s="50"/>
    </row>
    <row r="21" spans="2:13" ht="125.25" customHeight="1" thickBot="1">
      <c r="B21" s="49"/>
      <c r="C21" s="272" t="s">
        <v>558</v>
      </c>
      <c r="D21" s="574" t="s">
        <v>591</v>
      </c>
      <c r="E21" s="575"/>
      <c r="F21" s="262">
        <v>0</v>
      </c>
      <c r="G21" s="328" t="s">
        <v>1003</v>
      </c>
      <c r="H21" s="290" t="s">
        <v>592</v>
      </c>
      <c r="I21" s="50"/>
    </row>
    <row r="22" spans="2:13" ht="168.75" thickBot="1">
      <c r="B22" s="49"/>
      <c r="C22" s="272" t="s">
        <v>558</v>
      </c>
      <c r="D22" s="574" t="s">
        <v>593</v>
      </c>
      <c r="E22" s="575"/>
      <c r="F22" s="262" t="s">
        <v>594</v>
      </c>
      <c r="G22" s="327" t="s">
        <v>595</v>
      </c>
      <c r="H22" s="290" t="s">
        <v>596</v>
      </c>
      <c r="I22" s="50"/>
    </row>
    <row r="23" spans="2:13" ht="15.75" thickBot="1">
      <c r="B23" s="49"/>
      <c r="C23" s="272"/>
      <c r="D23" s="580"/>
      <c r="E23" s="581"/>
      <c r="F23" s="101"/>
      <c r="G23" s="320"/>
      <c r="H23" s="320"/>
      <c r="I23" s="50"/>
    </row>
    <row r="24" spans="2:13" ht="15.75" thickBot="1">
      <c r="B24" s="103"/>
      <c r="C24" s="274"/>
      <c r="D24" s="104"/>
      <c r="E24" s="104"/>
      <c r="F24" s="104"/>
      <c r="G24" s="321"/>
      <c r="H24" s="321"/>
      <c r="I24" s="105"/>
    </row>
  </sheetData>
  <mergeCells count="21">
    <mergeCell ref="C3:H3"/>
    <mergeCell ref="C4:H4"/>
    <mergeCell ref="C5:H5"/>
    <mergeCell ref="D7:E7"/>
    <mergeCell ref="C6:D6"/>
    <mergeCell ref="D11:H11"/>
    <mergeCell ref="D9:E9"/>
    <mergeCell ref="D10:E10"/>
    <mergeCell ref="D8:H8"/>
    <mergeCell ref="D23:E23"/>
    <mergeCell ref="D19:E19"/>
    <mergeCell ref="D13:E13"/>
    <mergeCell ref="D18:E18"/>
    <mergeCell ref="D21:E21"/>
    <mergeCell ref="D17:E17"/>
    <mergeCell ref="D12:E12"/>
    <mergeCell ref="D22:E22"/>
    <mergeCell ref="D20:E20"/>
    <mergeCell ref="D14:E14"/>
    <mergeCell ref="D15:E15"/>
    <mergeCell ref="D16:H16"/>
  </mergeCells>
  <pageMargins left="0.25" right="0.25" top="0.17" bottom="0.17" header="0.17" footer="0.17"/>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84"/>
  <sheetViews>
    <sheetView topLeftCell="A25" zoomScaleNormal="100" workbookViewId="0">
      <selection activeCell="G7" sqref="G7"/>
    </sheetView>
  </sheetViews>
  <sheetFormatPr defaultColWidth="8.85546875" defaultRowHeight="15"/>
  <cols>
    <col min="1" max="1" width="1.28515625" customWidth="1"/>
    <col min="2" max="2" width="2" customWidth="1"/>
    <col min="3" max="3" width="43" customWidth="1"/>
    <col min="4" max="4" width="50.42578125" style="285" customWidth="1"/>
    <col min="5" max="5" width="2.42578125" customWidth="1"/>
    <col min="6" max="6" width="1.42578125" customWidth="1"/>
  </cols>
  <sheetData>
    <row r="1" spans="2:9" ht="15.75" thickBot="1">
      <c r="D1" s="6"/>
    </row>
    <row r="2" spans="2:9" ht="15.75" thickBot="1">
      <c r="B2" s="114"/>
      <c r="C2" s="69"/>
      <c r="D2" s="69"/>
      <c r="E2" s="70"/>
    </row>
    <row r="3" spans="2:9" ht="19.5" thickBot="1">
      <c r="B3" s="115"/>
      <c r="C3" s="588" t="s">
        <v>597</v>
      </c>
      <c r="D3" s="589"/>
      <c r="E3" s="116"/>
    </row>
    <row r="4" spans="2:9">
      <c r="B4" s="115"/>
      <c r="C4" s="353"/>
      <c r="D4" s="353"/>
      <c r="E4" s="116"/>
    </row>
    <row r="5" spans="2:9" ht="15.75" thickBot="1">
      <c r="B5" s="115"/>
      <c r="C5" s="354" t="s">
        <v>598</v>
      </c>
      <c r="D5" s="353"/>
      <c r="E5" s="116"/>
    </row>
    <row r="6" spans="2:9" ht="15.75" thickBot="1">
      <c r="B6" s="115"/>
      <c r="C6" s="120" t="s">
        <v>599</v>
      </c>
      <c r="D6" s="355" t="s">
        <v>600</v>
      </c>
      <c r="E6" s="116"/>
    </row>
    <row r="7" spans="2:9" ht="409.5" customHeight="1" thickBot="1">
      <c r="B7" s="115"/>
      <c r="C7" s="117" t="s">
        <v>601</v>
      </c>
      <c r="D7" s="356" t="s">
        <v>1018</v>
      </c>
      <c r="E7" s="116"/>
    </row>
    <row r="8" spans="2:9" ht="409.5" customHeight="1" thickBot="1">
      <c r="B8" s="115"/>
      <c r="C8" s="275" t="s">
        <v>602</v>
      </c>
      <c r="D8" s="264" t="s">
        <v>603</v>
      </c>
      <c r="E8" s="116"/>
    </row>
    <row r="9" spans="2:9" ht="360">
      <c r="B9" s="115"/>
      <c r="C9" s="263" t="s">
        <v>604</v>
      </c>
      <c r="D9" s="356" t="s">
        <v>605</v>
      </c>
      <c r="E9" s="116"/>
      <c r="I9" s="276"/>
    </row>
    <row r="10" spans="2:9" ht="120">
      <c r="B10" s="115"/>
      <c r="C10" s="264" t="s">
        <v>606</v>
      </c>
      <c r="D10" s="264" t="s">
        <v>607</v>
      </c>
      <c r="E10" s="116"/>
    </row>
    <row r="11" spans="2:9" ht="302.25" customHeight="1">
      <c r="B11" s="115"/>
      <c r="C11" s="264" t="s">
        <v>608</v>
      </c>
      <c r="D11" s="357" t="s">
        <v>609</v>
      </c>
      <c r="E11" s="116"/>
    </row>
    <row r="12" spans="2:9">
      <c r="B12" s="115"/>
      <c r="C12" s="353"/>
      <c r="D12" s="353"/>
      <c r="E12" s="116"/>
    </row>
    <row r="13" spans="2:9" ht="15.75" thickBot="1">
      <c r="B13" s="115"/>
      <c r="C13" s="590" t="s">
        <v>610</v>
      </c>
      <c r="D13" s="590"/>
      <c r="E13" s="116"/>
    </row>
    <row r="14" spans="2:9" ht="15.75" thickBot="1">
      <c r="B14" s="115"/>
      <c r="C14" s="358" t="s">
        <v>611</v>
      </c>
      <c r="D14" s="358" t="s">
        <v>600</v>
      </c>
      <c r="E14" s="116"/>
    </row>
    <row r="15" spans="2:9" ht="15.75" thickBot="1">
      <c r="B15" s="115"/>
      <c r="C15" s="587" t="s">
        <v>612</v>
      </c>
      <c r="D15" s="587"/>
      <c r="E15" s="116"/>
    </row>
    <row r="16" spans="2:9" ht="244.5" customHeight="1" thickBot="1">
      <c r="B16" s="115"/>
      <c r="C16" s="118" t="s">
        <v>613</v>
      </c>
      <c r="D16" s="359" t="s">
        <v>1010</v>
      </c>
      <c r="E16" s="116"/>
    </row>
    <row r="17" spans="2:5" ht="150.75" customHeight="1" thickBot="1">
      <c r="B17" s="115"/>
      <c r="C17" s="118" t="s">
        <v>614</v>
      </c>
      <c r="D17" s="360" t="s">
        <v>1011</v>
      </c>
      <c r="E17" s="116"/>
    </row>
    <row r="18" spans="2:5" ht="15.75" thickBot="1">
      <c r="B18" s="115"/>
      <c r="C18" s="587" t="s">
        <v>615</v>
      </c>
      <c r="D18" s="587"/>
      <c r="E18" s="116"/>
    </row>
    <row r="19" spans="2:5" ht="217.5" customHeight="1" thickBot="1">
      <c r="B19" s="115"/>
      <c r="C19" s="118" t="s">
        <v>616</v>
      </c>
      <c r="D19" s="360" t="s">
        <v>617</v>
      </c>
      <c r="E19" s="116"/>
    </row>
    <row r="20" spans="2:5" ht="215.25" customHeight="1" thickBot="1">
      <c r="B20" s="115"/>
      <c r="C20" s="118" t="s">
        <v>618</v>
      </c>
      <c r="D20" s="360" t="s">
        <v>1012</v>
      </c>
      <c r="E20" s="116"/>
    </row>
    <row r="21" spans="2:5" ht="15.75" thickBot="1">
      <c r="B21" s="115"/>
      <c r="C21" s="587" t="s">
        <v>619</v>
      </c>
      <c r="D21" s="587"/>
      <c r="E21" s="116"/>
    </row>
    <row r="22" spans="2:5" ht="144" customHeight="1" thickBot="1">
      <c r="B22" s="115"/>
      <c r="C22" s="119" t="s">
        <v>620</v>
      </c>
      <c r="D22" s="360" t="s">
        <v>1009</v>
      </c>
      <c r="E22" s="116"/>
    </row>
    <row r="23" spans="2:5" ht="139.5" customHeight="1" thickBot="1">
      <c r="B23" s="115"/>
      <c r="C23" s="119" t="s">
        <v>621</v>
      </c>
      <c r="D23" s="360" t="s">
        <v>622</v>
      </c>
      <c r="E23" s="116"/>
    </row>
    <row r="24" spans="2:5" ht="30.75" thickBot="1">
      <c r="B24" s="115"/>
      <c r="C24" s="119" t="s">
        <v>623</v>
      </c>
      <c r="D24" s="360" t="s">
        <v>624</v>
      </c>
      <c r="E24" s="116"/>
    </row>
    <row r="25" spans="2:5" ht="15.75" thickBot="1">
      <c r="B25" s="115"/>
      <c r="C25" s="587" t="s">
        <v>625</v>
      </c>
      <c r="D25" s="587"/>
      <c r="E25" s="116"/>
    </row>
    <row r="26" spans="2:5" ht="180.75" thickBot="1">
      <c r="B26" s="115"/>
      <c r="C26" s="118" t="s">
        <v>626</v>
      </c>
      <c r="D26" s="360" t="s">
        <v>627</v>
      </c>
      <c r="E26" s="116"/>
    </row>
    <row r="27" spans="2:5" ht="30.75" thickBot="1">
      <c r="B27" s="115"/>
      <c r="C27" s="118" t="s">
        <v>628</v>
      </c>
      <c r="D27" s="360" t="s">
        <v>629</v>
      </c>
      <c r="E27" s="116"/>
    </row>
    <row r="28" spans="2:5" ht="75.75" thickBot="1">
      <c r="B28" s="115"/>
      <c r="C28" s="118" t="s">
        <v>630</v>
      </c>
      <c r="D28" s="360" t="s">
        <v>1013</v>
      </c>
      <c r="E28" s="116"/>
    </row>
    <row r="29" spans="2:5" ht="105.75" thickBot="1">
      <c r="B29" s="115"/>
      <c r="C29" s="118" t="s">
        <v>631</v>
      </c>
      <c r="D29" s="360" t="s">
        <v>1014</v>
      </c>
      <c r="E29" s="116"/>
    </row>
    <row r="30" spans="2:5" ht="15.75" thickBot="1">
      <c r="B30" s="144"/>
      <c r="C30" s="361"/>
      <c r="D30" s="361"/>
      <c r="E30" s="145"/>
    </row>
    <row r="31" spans="2:5">
      <c r="C31" s="6"/>
      <c r="D31" s="6"/>
    </row>
    <row r="32" spans="2:5">
      <c r="C32" s="6"/>
      <c r="D32" s="6"/>
    </row>
    <row r="33" spans="3:4">
      <c r="C33" s="6"/>
      <c r="D33" s="6"/>
    </row>
    <row r="34" spans="3:4">
      <c r="C34" s="6"/>
      <c r="D34" s="6"/>
    </row>
    <row r="35" spans="3:4">
      <c r="C35" s="6"/>
      <c r="D35" s="6"/>
    </row>
    <row r="36" spans="3:4">
      <c r="C36" s="6"/>
      <c r="D36" s="6"/>
    </row>
    <row r="37" spans="3:4">
      <c r="C37" s="6"/>
      <c r="D37" s="6"/>
    </row>
    <row r="38" spans="3:4">
      <c r="C38" s="6"/>
      <c r="D38" s="6"/>
    </row>
    <row r="39" spans="3:4">
      <c r="C39" s="6"/>
      <c r="D39" s="6"/>
    </row>
    <row r="40" spans="3:4">
      <c r="C40" s="6"/>
      <c r="D40" s="6"/>
    </row>
    <row r="41" spans="3:4">
      <c r="C41" s="6"/>
      <c r="D41" s="6"/>
    </row>
    <row r="42" spans="3:4">
      <c r="C42" s="6"/>
      <c r="D42" s="6"/>
    </row>
    <row r="43" spans="3:4">
      <c r="C43" s="6"/>
      <c r="D43" s="6"/>
    </row>
    <row r="44" spans="3:4">
      <c r="C44" s="6"/>
      <c r="D44" s="6"/>
    </row>
    <row r="45" spans="3:4">
      <c r="C45" s="6"/>
      <c r="D45" s="6"/>
    </row>
    <row r="46" spans="3:4">
      <c r="C46" s="6"/>
      <c r="D46" s="6"/>
    </row>
    <row r="47" spans="3:4">
      <c r="C47" s="6"/>
      <c r="D47" s="6"/>
    </row>
    <row r="48" spans="3:4">
      <c r="C48" s="6"/>
      <c r="D48" s="6"/>
    </row>
    <row r="49" spans="3:4">
      <c r="C49" s="6"/>
      <c r="D49" s="6"/>
    </row>
    <row r="50" spans="3:4">
      <c r="C50" s="6"/>
      <c r="D50" s="6"/>
    </row>
    <row r="51" spans="3:4">
      <c r="C51" s="6"/>
      <c r="D51" s="6"/>
    </row>
    <row r="52" spans="3:4">
      <c r="C52" s="6"/>
      <c r="D52" s="6"/>
    </row>
    <row r="53" spans="3:4">
      <c r="C53" s="6"/>
      <c r="D53" s="6"/>
    </row>
    <row r="54" spans="3:4">
      <c r="C54" s="6"/>
      <c r="D54" s="6"/>
    </row>
    <row r="55" spans="3:4">
      <c r="C55" s="6"/>
      <c r="D55" s="6"/>
    </row>
    <row r="56" spans="3:4">
      <c r="C56" s="6"/>
      <c r="D56" s="6"/>
    </row>
    <row r="57" spans="3:4">
      <c r="C57" s="6"/>
      <c r="D57" s="6"/>
    </row>
    <row r="58" spans="3:4">
      <c r="C58" s="6"/>
      <c r="D58" s="6"/>
    </row>
    <row r="59" spans="3:4">
      <c r="C59" s="6"/>
      <c r="D59" s="6"/>
    </row>
    <row r="60" spans="3:4">
      <c r="C60" s="6"/>
      <c r="D60" s="6"/>
    </row>
    <row r="61" spans="3:4">
      <c r="C61" s="6"/>
      <c r="D61" s="6"/>
    </row>
    <row r="62" spans="3:4">
      <c r="C62" s="6"/>
      <c r="D62" s="6"/>
    </row>
    <row r="63" spans="3:4">
      <c r="C63" s="6"/>
      <c r="D63" s="6"/>
    </row>
    <row r="64" spans="3:4">
      <c r="C64" s="6"/>
      <c r="D64" s="6"/>
    </row>
    <row r="65" spans="3:4">
      <c r="C65" s="6"/>
      <c r="D65" s="6"/>
    </row>
    <row r="66" spans="3:4">
      <c r="C66" s="6"/>
      <c r="D66" s="6"/>
    </row>
    <row r="67" spans="3:4">
      <c r="C67" s="6"/>
      <c r="D67" s="6"/>
    </row>
    <row r="68" spans="3:4">
      <c r="C68" s="6"/>
      <c r="D68" s="6"/>
    </row>
    <row r="69" spans="3:4">
      <c r="C69" s="6"/>
      <c r="D69" s="6"/>
    </row>
    <row r="70" spans="3:4">
      <c r="C70" s="6"/>
      <c r="D70" s="6"/>
    </row>
    <row r="71" spans="3:4">
      <c r="C71" s="6"/>
      <c r="D71" s="6"/>
    </row>
    <row r="72" spans="3:4">
      <c r="C72" s="6"/>
      <c r="D72" s="6"/>
    </row>
    <row r="73" spans="3:4">
      <c r="C73" s="6"/>
      <c r="D73" s="6"/>
    </row>
    <row r="74" spans="3:4">
      <c r="C74" s="6"/>
      <c r="D74" s="6"/>
    </row>
    <row r="75" spans="3:4">
      <c r="C75" s="6"/>
      <c r="D75" s="6"/>
    </row>
    <row r="76" spans="3:4">
      <c r="C76" s="6"/>
      <c r="D76" s="6"/>
    </row>
    <row r="77" spans="3:4">
      <c r="C77" s="6"/>
      <c r="D77" s="6"/>
    </row>
    <row r="78" spans="3:4">
      <c r="C78" s="6"/>
      <c r="D78" s="6"/>
    </row>
    <row r="79" spans="3:4">
      <c r="C79" s="6"/>
      <c r="D79" s="6"/>
    </row>
    <row r="80" spans="3:4">
      <c r="C80" s="6"/>
      <c r="D80" s="6"/>
    </row>
    <row r="81" spans="3:4">
      <c r="C81" s="6"/>
      <c r="D81" s="6"/>
    </row>
    <row r="82" spans="3:4">
      <c r="C82" s="6"/>
      <c r="D82" s="6"/>
    </row>
    <row r="83" spans="3:4">
      <c r="C83" s="6"/>
      <c r="D83" s="6"/>
    </row>
    <row r="84" spans="3:4">
      <c r="C84" s="6"/>
      <c r="D84" s="6"/>
    </row>
    <row r="85" spans="3:4">
      <c r="C85" s="6"/>
      <c r="D85" s="6"/>
    </row>
    <row r="86" spans="3:4">
      <c r="C86" s="6"/>
      <c r="D86" s="6"/>
    </row>
    <row r="87" spans="3:4">
      <c r="C87" s="6"/>
      <c r="D87" s="6"/>
    </row>
    <row r="88" spans="3:4">
      <c r="C88" s="6"/>
      <c r="D88" s="6"/>
    </row>
    <row r="89" spans="3:4">
      <c r="C89" s="6"/>
      <c r="D89" s="6"/>
    </row>
    <row r="90" spans="3:4">
      <c r="C90" s="6"/>
      <c r="D90" s="6"/>
    </row>
    <row r="91" spans="3:4">
      <c r="C91" s="6"/>
      <c r="D91" s="6"/>
    </row>
    <row r="92" spans="3:4">
      <c r="C92" s="6"/>
      <c r="D92" s="6"/>
    </row>
    <row r="93" spans="3:4">
      <c r="C93" s="6"/>
      <c r="D93" s="6"/>
    </row>
    <row r="94" spans="3:4">
      <c r="C94" s="6"/>
      <c r="D94" s="6"/>
    </row>
    <row r="95" spans="3:4">
      <c r="C95" s="6"/>
      <c r="D95" s="6"/>
    </row>
    <row r="96" spans="3:4">
      <c r="C96" s="6"/>
      <c r="D96" s="6"/>
    </row>
    <row r="97" spans="3:4">
      <c r="C97" s="6"/>
      <c r="D97" s="6"/>
    </row>
    <row r="98" spans="3:4">
      <c r="C98" s="6"/>
      <c r="D98" s="6"/>
    </row>
    <row r="99" spans="3:4">
      <c r="C99" s="6"/>
      <c r="D99" s="6"/>
    </row>
    <row r="100" spans="3:4">
      <c r="C100" s="6"/>
      <c r="D100" s="6"/>
    </row>
    <row r="101" spans="3:4">
      <c r="C101" s="6"/>
      <c r="D101" s="6"/>
    </row>
    <row r="102" spans="3:4">
      <c r="C102" s="6"/>
      <c r="D102" s="6"/>
    </row>
    <row r="103" spans="3:4">
      <c r="C103" s="6"/>
      <c r="D103" s="6"/>
    </row>
    <row r="104" spans="3:4">
      <c r="C104" s="6"/>
      <c r="D104" s="6"/>
    </row>
    <row r="105" spans="3:4">
      <c r="C105" s="6"/>
      <c r="D105" s="6"/>
    </row>
    <row r="106" spans="3:4">
      <c r="C106" s="6"/>
      <c r="D106" s="6"/>
    </row>
    <row r="107" spans="3:4">
      <c r="C107" s="6"/>
      <c r="D107" s="6"/>
    </row>
    <row r="108" spans="3:4">
      <c r="C108" s="6"/>
      <c r="D108" s="6"/>
    </row>
    <row r="109" spans="3:4">
      <c r="C109" s="6"/>
      <c r="D109" s="6"/>
    </row>
    <row r="110" spans="3:4">
      <c r="C110" s="6"/>
      <c r="D110" s="6"/>
    </row>
    <row r="111" spans="3:4">
      <c r="C111" s="6"/>
      <c r="D111" s="6"/>
    </row>
    <row r="112" spans="3:4">
      <c r="C112" s="6"/>
      <c r="D112" s="6"/>
    </row>
    <row r="113" spans="3:4">
      <c r="C113" s="6"/>
      <c r="D113" s="6"/>
    </row>
    <row r="114" spans="3:4">
      <c r="C114" s="6"/>
      <c r="D114" s="6"/>
    </row>
    <row r="115" spans="3:4">
      <c r="C115" s="6"/>
      <c r="D115" s="6"/>
    </row>
    <row r="116" spans="3:4">
      <c r="C116" s="6"/>
      <c r="D116" s="6"/>
    </row>
    <row r="117" spans="3:4">
      <c r="C117" s="6"/>
      <c r="D117" s="6"/>
    </row>
    <row r="118" spans="3:4">
      <c r="C118" s="6"/>
      <c r="D118" s="6"/>
    </row>
    <row r="119" spans="3:4">
      <c r="C119" s="6"/>
      <c r="D119" s="6"/>
    </row>
    <row r="120" spans="3:4">
      <c r="C120" s="6"/>
      <c r="D120" s="6"/>
    </row>
    <row r="121" spans="3:4">
      <c r="C121" s="6"/>
      <c r="D121" s="6"/>
    </row>
    <row r="122" spans="3:4">
      <c r="C122" s="6"/>
      <c r="D122" s="6"/>
    </row>
    <row r="123" spans="3:4">
      <c r="C123" s="6"/>
      <c r="D123" s="6"/>
    </row>
    <row r="124" spans="3:4">
      <c r="C124" s="6"/>
      <c r="D124" s="6"/>
    </row>
    <row r="125" spans="3:4">
      <c r="C125" s="6"/>
      <c r="D125" s="6"/>
    </row>
    <row r="126" spans="3:4">
      <c r="C126" s="6"/>
      <c r="D126" s="6"/>
    </row>
    <row r="127" spans="3:4">
      <c r="C127" s="6"/>
      <c r="D127" s="6"/>
    </row>
    <row r="128" spans="3:4">
      <c r="C128" s="6"/>
      <c r="D128" s="6"/>
    </row>
    <row r="129" spans="3:4">
      <c r="C129" s="6"/>
      <c r="D129" s="6"/>
    </row>
    <row r="130" spans="3:4">
      <c r="C130" s="6"/>
      <c r="D130" s="6"/>
    </row>
    <row r="131" spans="3:4">
      <c r="C131" s="6"/>
      <c r="D131" s="6"/>
    </row>
    <row r="132" spans="3:4">
      <c r="C132" s="6"/>
      <c r="D132" s="6"/>
    </row>
    <row r="133" spans="3:4">
      <c r="C133" s="6"/>
      <c r="D133" s="6"/>
    </row>
    <row r="134" spans="3:4">
      <c r="C134" s="6"/>
      <c r="D134" s="6"/>
    </row>
    <row r="135" spans="3:4">
      <c r="C135" s="6"/>
      <c r="D135" s="6"/>
    </row>
    <row r="136" spans="3:4">
      <c r="C136" s="6"/>
      <c r="D136" s="6"/>
    </row>
    <row r="137" spans="3:4">
      <c r="C137" s="6"/>
      <c r="D137" s="6"/>
    </row>
    <row r="138" spans="3:4">
      <c r="C138" s="6"/>
      <c r="D138" s="6"/>
    </row>
    <row r="139" spans="3:4">
      <c r="C139" s="6"/>
      <c r="D139" s="6"/>
    </row>
    <row r="140" spans="3:4">
      <c r="C140" s="6"/>
      <c r="D140" s="6"/>
    </row>
    <row r="141" spans="3:4">
      <c r="C141" s="6"/>
      <c r="D141" s="6"/>
    </row>
    <row r="142" spans="3:4">
      <c r="C142" s="6"/>
      <c r="D142" s="6"/>
    </row>
    <row r="143" spans="3:4">
      <c r="C143" s="6"/>
      <c r="D143" s="6"/>
    </row>
    <row r="144" spans="3:4">
      <c r="C144" s="6"/>
      <c r="D144" s="6"/>
    </row>
    <row r="145" spans="3:4">
      <c r="C145" s="6"/>
      <c r="D145" s="6"/>
    </row>
    <row r="146" spans="3:4">
      <c r="C146" s="6"/>
      <c r="D146" s="6"/>
    </row>
    <row r="147" spans="3:4">
      <c r="C147" s="6"/>
      <c r="D147" s="6"/>
    </row>
    <row r="148" spans="3:4">
      <c r="C148" s="6"/>
      <c r="D148" s="6"/>
    </row>
    <row r="149" spans="3:4">
      <c r="C149" s="6"/>
      <c r="D149" s="6"/>
    </row>
    <row r="150" spans="3:4">
      <c r="C150" s="6"/>
      <c r="D150" s="6"/>
    </row>
    <row r="151" spans="3:4">
      <c r="C151" s="6"/>
      <c r="D151" s="6"/>
    </row>
    <row r="152" spans="3:4">
      <c r="C152" s="6"/>
      <c r="D152" s="6"/>
    </row>
    <row r="153" spans="3:4">
      <c r="C153" s="6"/>
      <c r="D153" s="6"/>
    </row>
    <row r="154" spans="3:4">
      <c r="C154" s="6"/>
      <c r="D154" s="6"/>
    </row>
    <row r="155" spans="3:4">
      <c r="C155" s="6"/>
      <c r="D155" s="6"/>
    </row>
    <row r="156" spans="3:4">
      <c r="C156" s="6"/>
      <c r="D156" s="6"/>
    </row>
    <row r="157" spans="3:4">
      <c r="C157" s="6"/>
      <c r="D157" s="6"/>
    </row>
    <row r="158" spans="3:4">
      <c r="C158" s="6"/>
      <c r="D158" s="6"/>
    </row>
    <row r="159" spans="3:4">
      <c r="C159" s="6"/>
      <c r="D159" s="6"/>
    </row>
    <row r="160" spans="3:4">
      <c r="C160" s="6"/>
      <c r="D160" s="6"/>
    </row>
    <row r="161" spans="3:4">
      <c r="C161" s="6"/>
      <c r="D161" s="6"/>
    </row>
    <row r="162" spans="3:4">
      <c r="C162" s="6"/>
      <c r="D162" s="6"/>
    </row>
    <row r="163" spans="3:4">
      <c r="C163" s="6"/>
      <c r="D163" s="6"/>
    </row>
    <row r="164" spans="3:4">
      <c r="C164" s="6"/>
      <c r="D164" s="6"/>
    </row>
    <row r="165" spans="3:4">
      <c r="C165" s="6"/>
      <c r="D165" s="6"/>
    </row>
    <row r="166" spans="3:4">
      <c r="C166" s="6"/>
      <c r="D166" s="6"/>
    </row>
    <row r="167" spans="3:4">
      <c r="C167" s="6"/>
      <c r="D167" s="6"/>
    </row>
    <row r="168" spans="3:4">
      <c r="C168" s="6"/>
      <c r="D168" s="6"/>
    </row>
    <row r="169" spans="3:4">
      <c r="C169" s="6"/>
      <c r="D169" s="6"/>
    </row>
    <row r="170" spans="3:4">
      <c r="C170" s="6"/>
      <c r="D170" s="6"/>
    </row>
    <row r="171" spans="3:4">
      <c r="C171" s="6"/>
      <c r="D171" s="6"/>
    </row>
    <row r="172" spans="3:4">
      <c r="C172" s="6"/>
      <c r="D172" s="6"/>
    </row>
    <row r="173" spans="3:4">
      <c r="C173" s="6"/>
      <c r="D173" s="6"/>
    </row>
    <row r="174" spans="3:4">
      <c r="C174" s="6"/>
      <c r="D174" s="6"/>
    </row>
    <row r="175" spans="3:4">
      <c r="C175" s="6"/>
      <c r="D175" s="6"/>
    </row>
    <row r="176" spans="3:4">
      <c r="C176" s="6"/>
      <c r="D176" s="6"/>
    </row>
    <row r="177" spans="3:4">
      <c r="C177" s="6"/>
      <c r="D177" s="6"/>
    </row>
    <row r="178" spans="3:4">
      <c r="C178" s="6"/>
      <c r="D178" s="6"/>
    </row>
    <row r="179" spans="3:4">
      <c r="C179" s="6"/>
      <c r="D179" s="6"/>
    </row>
    <row r="180" spans="3:4">
      <c r="C180" s="6"/>
      <c r="D180" s="6"/>
    </row>
    <row r="181" spans="3:4">
      <c r="C181" s="6"/>
      <c r="D181" s="6"/>
    </row>
    <row r="182" spans="3:4">
      <c r="C182" s="6"/>
      <c r="D182" s="6"/>
    </row>
    <row r="183" spans="3:4">
      <c r="C183" s="6"/>
      <c r="D183" s="6"/>
    </row>
    <row r="184" spans="3:4">
      <c r="C184" s="6"/>
      <c r="D184" s="6"/>
    </row>
    <row r="185" spans="3:4">
      <c r="C185" s="6"/>
      <c r="D185" s="6"/>
    </row>
    <row r="186" spans="3:4">
      <c r="C186" s="6"/>
      <c r="D186" s="6"/>
    </row>
    <row r="187" spans="3:4">
      <c r="C187" s="6"/>
      <c r="D187" s="6"/>
    </row>
    <row r="188" spans="3:4">
      <c r="C188" s="6"/>
      <c r="D188" s="6"/>
    </row>
    <row r="189" spans="3:4">
      <c r="C189" s="6"/>
      <c r="D189" s="6"/>
    </row>
    <row r="190" spans="3:4">
      <c r="C190" s="6"/>
      <c r="D190" s="6"/>
    </row>
    <row r="191" spans="3:4">
      <c r="C191" s="6"/>
      <c r="D191" s="6"/>
    </row>
    <row r="192" spans="3:4">
      <c r="C192" s="6"/>
      <c r="D192" s="6"/>
    </row>
    <row r="193" spans="3:4">
      <c r="C193" s="6"/>
      <c r="D193" s="6"/>
    </row>
    <row r="194" spans="3:4">
      <c r="C194" s="6"/>
      <c r="D194" s="6"/>
    </row>
    <row r="195" spans="3:4">
      <c r="C195" s="6"/>
      <c r="D195" s="6"/>
    </row>
    <row r="196" spans="3:4">
      <c r="C196" s="6"/>
      <c r="D196" s="6"/>
    </row>
    <row r="197" spans="3:4">
      <c r="C197" s="6"/>
      <c r="D197" s="6"/>
    </row>
    <row r="198" spans="3:4">
      <c r="C198" s="6"/>
      <c r="D198" s="6"/>
    </row>
    <row r="199" spans="3:4">
      <c r="C199" s="6"/>
      <c r="D199" s="6"/>
    </row>
    <row r="200" spans="3:4">
      <c r="C200" s="6"/>
      <c r="D200" s="6"/>
    </row>
    <row r="201" spans="3:4">
      <c r="C201" s="6"/>
      <c r="D201" s="6"/>
    </row>
    <row r="202" spans="3:4">
      <c r="C202" s="6"/>
      <c r="D202" s="6"/>
    </row>
    <row r="203" spans="3:4">
      <c r="C203" s="6"/>
      <c r="D203" s="6"/>
    </row>
    <row r="204" spans="3:4">
      <c r="C204" s="6"/>
      <c r="D204" s="6"/>
    </row>
    <row r="205" spans="3:4">
      <c r="C205" s="6"/>
      <c r="D205" s="6"/>
    </row>
    <row r="206" spans="3:4">
      <c r="C206" s="6"/>
      <c r="D206" s="6"/>
    </row>
    <row r="207" spans="3:4">
      <c r="C207" s="6"/>
      <c r="D207" s="6"/>
    </row>
    <row r="208" spans="3:4">
      <c r="C208" s="6"/>
      <c r="D208" s="6"/>
    </row>
    <row r="209" spans="3:4">
      <c r="C209" s="6"/>
      <c r="D209" s="6"/>
    </row>
    <row r="210" spans="3:4">
      <c r="C210" s="6"/>
      <c r="D210" s="6"/>
    </row>
    <row r="211" spans="3:4">
      <c r="C211" s="6"/>
      <c r="D211" s="6"/>
    </row>
    <row r="212" spans="3:4">
      <c r="C212" s="6"/>
      <c r="D212" s="6"/>
    </row>
    <row r="213" spans="3:4">
      <c r="C213" s="6"/>
      <c r="D213" s="6"/>
    </row>
    <row r="214" spans="3:4">
      <c r="C214" s="6"/>
      <c r="D214" s="6"/>
    </row>
    <row r="215" spans="3:4">
      <c r="C215" s="6"/>
      <c r="D215" s="6"/>
    </row>
    <row r="216" spans="3:4">
      <c r="C216" s="6"/>
      <c r="D216" s="6"/>
    </row>
    <row r="217" spans="3:4">
      <c r="C217" s="6"/>
      <c r="D217" s="6"/>
    </row>
    <row r="218" spans="3:4">
      <c r="C218" s="6"/>
      <c r="D218" s="6"/>
    </row>
    <row r="219" spans="3:4">
      <c r="C219" s="6"/>
      <c r="D219" s="6"/>
    </row>
    <row r="220" spans="3:4">
      <c r="C220" s="6"/>
      <c r="D220" s="6"/>
    </row>
    <row r="221" spans="3:4">
      <c r="C221" s="6"/>
      <c r="D221" s="6"/>
    </row>
    <row r="222" spans="3:4">
      <c r="C222" s="6"/>
      <c r="D222" s="6"/>
    </row>
    <row r="223" spans="3:4">
      <c r="C223" s="6"/>
      <c r="D223" s="6"/>
    </row>
    <row r="224" spans="3:4">
      <c r="C224" s="6"/>
      <c r="D224" s="6"/>
    </row>
    <row r="225" spans="3:4">
      <c r="C225" s="6"/>
      <c r="D225" s="6"/>
    </row>
    <row r="226" spans="3:4">
      <c r="C226" s="6"/>
      <c r="D226" s="6"/>
    </row>
    <row r="227" spans="3:4">
      <c r="C227" s="6"/>
      <c r="D227" s="6"/>
    </row>
    <row r="228" spans="3:4">
      <c r="C228" s="6"/>
      <c r="D228" s="6"/>
    </row>
    <row r="229" spans="3:4">
      <c r="C229" s="6"/>
      <c r="D229" s="6"/>
    </row>
    <row r="230" spans="3:4">
      <c r="C230" s="6"/>
      <c r="D230" s="6"/>
    </row>
    <row r="231" spans="3:4">
      <c r="C231" s="6"/>
      <c r="D231" s="6"/>
    </row>
    <row r="232" spans="3:4">
      <c r="C232" s="6"/>
      <c r="D232" s="6"/>
    </row>
    <row r="233" spans="3:4">
      <c r="C233" s="6"/>
      <c r="D233" s="6"/>
    </row>
    <row r="234" spans="3:4">
      <c r="C234" s="6"/>
      <c r="D234" s="6"/>
    </row>
    <row r="235" spans="3:4">
      <c r="C235" s="6"/>
      <c r="D235" s="6"/>
    </row>
    <row r="236" spans="3:4">
      <c r="C236" s="6"/>
      <c r="D236" s="6"/>
    </row>
    <row r="237" spans="3:4">
      <c r="C237" s="6"/>
      <c r="D237" s="6"/>
    </row>
    <row r="238" spans="3:4">
      <c r="C238" s="6"/>
      <c r="D238" s="6"/>
    </row>
    <row r="239" spans="3:4">
      <c r="C239" s="6"/>
      <c r="D239" s="6"/>
    </row>
    <row r="240" spans="3:4">
      <c r="C240" s="6"/>
      <c r="D240" s="6"/>
    </row>
    <row r="241" spans="3:4">
      <c r="C241" s="6"/>
      <c r="D241" s="6"/>
    </row>
    <row r="242" spans="3:4">
      <c r="C242" s="6"/>
      <c r="D242" s="6"/>
    </row>
    <row r="243" spans="3:4">
      <c r="C243" s="6"/>
      <c r="D243" s="6"/>
    </row>
    <row r="244" spans="3:4">
      <c r="C244" s="6"/>
      <c r="D244" s="6"/>
    </row>
    <row r="245" spans="3:4">
      <c r="C245" s="6"/>
      <c r="D245" s="6"/>
    </row>
    <row r="246" spans="3:4">
      <c r="C246" s="6"/>
      <c r="D246" s="6"/>
    </row>
    <row r="247" spans="3:4">
      <c r="C247" s="6"/>
      <c r="D247" s="6"/>
    </row>
    <row r="248" spans="3:4">
      <c r="C248" s="6"/>
      <c r="D248" s="6"/>
    </row>
    <row r="249" spans="3:4">
      <c r="C249" s="6"/>
      <c r="D249" s="6"/>
    </row>
    <row r="250" spans="3:4">
      <c r="C250" s="6"/>
      <c r="D250" s="6"/>
    </row>
    <row r="251" spans="3:4">
      <c r="C251" s="6"/>
      <c r="D251" s="6"/>
    </row>
    <row r="252" spans="3:4">
      <c r="C252" s="6"/>
      <c r="D252" s="6"/>
    </row>
    <row r="253" spans="3:4">
      <c r="C253" s="6"/>
      <c r="D253" s="6"/>
    </row>
    <row r="254" spans="3:4">
      <c r="C254" s="6"/>
      <c r="D254" s="6"/>
    </row>
    <row r="255" spans="3:4">
      <c r="C255" s="6"/>
      <c r="D255" s="6"/>
    </row>
    <row r="256" spans="3:4">
      <c r="C256" s="6"/>
      <c r="D256" s="6"/>
    </row>
    <row r="257" spans="3:4">
      <c r="C257" s="6"/>
      <c r="D257" s="6"/>
    </row>
    <row r="258" spans="3:4">
      <c r="C258" s="6"/>
      <c r="D258" s="6"/>
    </row>
    <row r="259" spans="3:4">
      <c r="C259" s="6"/>
      <c r="D259" s="6"/>
    </row>
    <row r="260" spans="3:4">
      <c r="C260" s="6"/>
      <c r="D260" s="6"/>
    </row>
    <row r="261" spans="3:4">
      <c r="C261" s="6"/>
      <c r="D261" s="6"/>
    </row>
    <row r="262" spans="3:4">
      <c r="C262" s="6"/>
      <c r="D262" s="6"/>
    </row>
    <row r="263" spans="3:4">
      <c r="C263" s="6"/>
      <c r="D263" s="6"/>
    </row>
    <row r="264" spans="3:4">
      <c r="C264" s="6"/>
      <c r="D264" s="6"/>
    </row>
    <row r="265" spans="3:4">
      <c r="C265" s="6"/>
      <c r="D265" s="6"/>
    </row>
    <row r="266" spans="3:4">
      <c r="C266" s="6"/>
      <c r="D266" s="6"/>
    </row>
    <row r="267" spans="3:4">
      <c r="C267" s="6"/>
      <c r="D267" s="6"/>
    </row>
    <row r="268" spans="3:4">
      <c r="C268" s="6"/>
      <c r="D268" s="6"/>
    </row>
    <row r="269" spans="3:4">
      <c r="C269" s="6"/>
      <c r="D269" s="6"/>
    </row>
    <row r="270" spans="3:4">
      <c r="C270" s="6"/>
      <c r="D270" s="6"/>
    </row>
    <row r="271" spans="3:4">
      <c r="C271" s="6"/>
      <c r="D271" s="6"/>
    </row>
    <row r="272" spans="3:4">
      <c r="C272" s="6"/>
      <c r="D272" s="6"/>
    </row>
    <row r="273" spans="3:4">
      <c r="C273" s="6"/>
      <c r="D273" s="6"/>
    </row>
    <row r="274" spans="3:4">
      <c r="C274" s="6"/>
      <c r="D274" s="6"/>
    </row>
    <row r="275" spans="3:4">
      <c r="C275" s="6"/>
      <c r="D275" s="6"/>
    </row>
    <row r="276" spans="3:4">
      <c r="C276" s="6"/>
      <c r="D276" s="6"/>
    </row>
    <row r="277" spans="3:4">
      <c r="C277" s="6"/>
      <c r="D277" s="6"/>
    </row>
    <row r="278" spans="3:4">
      <c r="C278" s="6"/>
      <c r="D278" s="6"/>
    </row>
    <row r="279" spans="3:4">
      <c r="C279" s="6"/>
      <c r="D279" s="6"/>
    </row>
    <row r="280" spans="3:4">
      <c r="C280" s="6"/>
      <c r="D280" s="6"/>
    </row>
    <row r="281" spans="3:4">
      <c r="C281" s="6"/>
      <c r="D281" s="6"/>
    </row>
    <row r="282" spans="3:4">
      <c r="C282" s="6"/>
      <c r="D282" s="6"/>
    </row>
    <row r="283" spans="3:4">
      <c r="C283" s="6"/>
      <c r="D283" s="6"/>
    </row>
    <row r="284" spans="3:4">
      <c r="C284" s="6"/>
      <c r="D284" s="6"/>
    </row>
    <row r="285" spans="3:4">
      <c r="C285" s="6"/>
      <c r="D285" s="6"/>
    </row>
    <row r="286" spans="3:4">
      <c r="C286" s="6"/>
      <c r="D286" s="6"/>
    </row>
    <row r="287" spans="3:4">
      <c r="C287" s="6"/>
      <c r="D287" s="6"/>
    </row>
    <row r="288" spans="3:4">
      <c r="C288" s="6"/>
      <c r="D288" s="6"/>
    </row>
    <row r="289" spans="3:4">
      <c r="C289" s="6"/>
      <c r="D289" s="6"/>
    </row>
    <row r="290" spans="3:4">
      <c r="C290" s="6"/>
      <c r="D290" s="6"/>
    </row>
    <row r="291" spans="3:4">
      <c r="C291" s="6"/>
      <c r="D291" s="6"/>
    </row>
    <row r="292" spans="3:4">
      <c r="C292" s="6"/>
      <c r="D292" s="6"/>
    </row>
    <row r="293" spans="3:4">
      <c r="C293" s="6"/>
      <c r="D293" s="6"/>
    </row>
    <row r="294" spans="3:4">
      <c r="C294" s="6"/>
      <c r="D294" s="6"/>
    </row>
    <row r="295" spans="3:4">
      <c r="C295" s="6"/>
      <c r="D295" s="6"/>
    </row>
    <row r="296" spans="3:4">
      <c r="C296" s="6"/>
      <c r="D296" s="6"/>
    </row>
    <row r="297" spans="3:4">
      <c r="C297" s="6"/>
      <c r="D297" s="6"/>
    </row>
    <row r="298" spans="3:4">
      <c r="C298" s="6"/>
      <c r="D298" s="6"/>
    </row>
    <row r="299" spans="3:4">
      <c r="C299" s="6"/>
      <c r="D299" s="6"/>
    </row>
    <row r="300" spans="3:4">
      <c r="C300" s="6"/>
      <c r="D300" s="6"/>
    </row>
    <row r="301" spans="3:4">
      <c r="C301" s="6"/>
      <c r="D301" s="6"/>
    </row>
    <row r="302" spans="3:4">
      <c r="C302" s="6"/>
      <c r="D302" s="6"/>
    </row>
    <row r="303" spans="3:4">
      <c r="C303" s="6"/>
      <c r="D303" s="6"/>
    </row>
    <row r="304" spans="3:4">
      <c r="C304" s="6"/>
      <c r="D304" s="6"/>
    </row>
    <row r="305" spans="3:4">
      <c r="C305" s="6"/>
      <c r="D305" s="6"/>
    </row>
    <row r="306" spans="3:4">
      <c r="C306" s="6"/>
      <c r="D306" s="6"/>
    </row>
    <row r="307" spans="3:4">
      <c r="C307" s="6"/>
      <c r="D307" s="6"/>
    </row>
    <row r="308" spans="3:4">
      <c r="C308" s="6"/>
      <c r="D308" s="6"/>
    </row>
    <row r="309" spans="3:4">
      <c r="C309" s="6"/>
      <c r="D309" s="6"/>
    </row>
    <row r="310" spans="3:4">
      <c r="C310" s="6"/>
      <c r="D310" s="6"/>
    </row>
    <row r="311" spans="3:4">
      <c r="C311" s="6"/>
      <c r="D311" s="6"/>
    </row>
    <row r="312" spans="3:4">
      <c r="C312" s="6"/>
      <c r="D312" s="6"/>
    </row>
    <row r="313" spans="3:4">
      <c r="C313" s="6"/>
      <c r="D313" s="6"/>
    </row>
    <row r="314" spans="3:4">
      <c r="C314" s="6"/>
      <c r="D314" s="6"/>
    </row>
    <row r="315" spans="3:4">
      <c r="C315" s="6"/>
      <c r="D315" s="6"/>
    </row>
    <row r="316" spans="3:4">
      <c r="C316" s="6"/>
      <c r="D316" s="6"/>
    </row>
    <row r="317" spans="3:4">
      <c r="C317" s="6"/>
      <c r="D317" s="6"/>
    </row>
    <row r="318" spans="3:4">
      <c r="C318" s="6"/>
      <c r="D318" s="6"/>
    </row>
    <row r="319" spans="3:4">
      <c r="C319" s="6"/>
      <c r="D319" s="6"/>
    </row>
    <row r="320" spans="3:4">
      <c r="C320" s="6"/>
      <c r="D320" s="6"/>
    </row>
    <row r="321" spans="3:4">
      <c r="C321" s="6"/>
      <c r="D321" s="6"/>
    </row>
    <row r="322" spans="3:4">
      <c r="C322" s="6"/>
      <c r="D322" s="6"/>
    </row>
    <row r="323" spans="3:4">
      <c r="C323" s="6"/>
      <c r="D323" s="6"/>
    </row>
    <row r="324" spans="3:4">
      <c r="C324" s="6"/>
      <c r="D324" s="6"/>
    </row>
    <row r="325" spans="3:4">
      <c r="C325" s="6"/>
      <c r="D325" s="6"/>
    </row>
    <row r="326" spans="3:4">
      <c r="C326" s="6"/>
      <c r="D326" s="6"/>
    </row>
    <row r="327" spans="3:4">
      <c r="C327" s="6"/>
      <c r="D327" s="6"/>
    </row>
    <row r="328" spans="3:4">
      <c r="C328" s="6"/>
      <c r="D328" s="6"/>
    </row>
    <row r="329" spans="3:4">
      <c r="C329" s="6"/>
      <c r="D329" s="6"/>
    </row>
    <row r="330" spans="3:4">
      <c r="C330" s="6"/>
      <c r="D330" s="6"/>
    </row>
    <row r="331" spans="3:4">
      <c r="C331" s="6"/>
      <c r="D331" s="6"/>
    </row>
    <row r="332" spans="3:4">
      <c r="C332" s="6"/>
      <c r="D332" s="6"/>
    </row>
    <row r="333" spans="3:4">
      <c r="C333" s="6"/>
      <c r="D333" s="6"/>
    </row>
    <row r="334" spans="3:4">
      <c r="C334" s="6"/>
      <c r="D334" s="6"/>
    </row>
    <row r="335" spans="3:4">
      <c r="C335" s="6"/>
      <c r="D335" s="6"/>
    </row>
    <row r="336" spans="3:4">
      <c r="C336" s="6"/>
      <c r="D336" s="6"/>
    </row>
    <row r="337" spans="3:4">
      <c r="C337" s="6"/>
      <c r="D337" s="6"/>
    </row>
    <row r="338" spans="3:4">
      <c r="C338" s="6"/>
      <c r="D338" s="6"/>
    </row>
    <row r="339" spans="3:4">
      <c r="C339" s="6"/>
      <c r="D339" s="6"/>
    </row>
    <row r="340" spans="3:4">
      <c r="C340" s="6"/>
      <c r="D340" s="6"/>
    </row>
    <row r="341" spans="3:4">
      <c r="C341" s="6"/>
      <c r="D341" s="6"/>
    </row>
    <row r="342" spans="3:4">
      <c r="C342" s="6"/>
      <c r="D342" s="6"/>
    </row>
    <row r="343" spans="3:4">
      <c r="C343" s="6"/>
      <c r="D343" s="6"/>
    </row>
    <row r="344" spans="3:4">
      <c r="C344" s="6"/>
      <c r="D344" s="6"/>
    </row>
    <row r="345" spans="3:4">
      <c r="C345" s="6"/>
      <c r="D345" s="6"/>
    </row>
    <row r="346" spans="3:4">
      <c r="C346" s="6"/>
      <c r="D346" s="6"/>
    </row>
    <row r="347" spans="3:4">
      <c r="C347" s="6"/>
      <c r="D347" s="6"/>
    </row>
    <row r="348" spans="3:4">
      <c r="C348" s="6"/>
      <c r="D348" s="6"/>
    </row>
    <row r="349" spans="3:4">
      <c r="C349" s="6"/>
      <c r="D349" s="6"/>
    </row>
    <row r="350" spans="3:4">
      <c r="C350" s="6"/>
      <c r="D350" s="6"/>
    </row>
    <row r="351" spans="3:4">
      <c r="C351" s="6"/>
      <c r="D351" s="6"/>
    </row>
    <row r="352" spans="3:4">
      <c r="C352" s="6"/>
      <c r="D352" s="6"/>
    </row>
    <row r="353" spans="3:4">
      <c r="C353" s="6"/>
      <c r="D353" s="6"/>
    </row>
    <row r="354" spans="3:4">
      <c r="C354" s="6"/>
      <c r="D354" s="6"/>
    </row>
    <row r="355" spans="3:4">
      <c r="C355" s="6"/>
      <c r="D355" s="6"/>
    </row>
    <row r="356" spans="3:4">
      <c r="C356" s="6"/>
      <c r="D356" s="6"/>
    </row>
    <row r="357" spans="3:4">
      <c r="C357" s="6"/>
      <c r="D357" s="6"/>
    </row>
    <row r="358" spans="3:4">
      <c r="C358" s="6"/>
      <c r="D358" s="6"/>
    </row>
    <row r="359" spans="3:4">
      <c r="C359" s="6"/>
      <c r="D359" s="6"/>
    </row>
    <row r="360" spans="3:4">
      <c r="C360" s="6"/>
      <c r="D360" s="6"/>
    </row>
    <row r="361" spans="3:4">
      <c r="C361" s="6"/>
      <c r="D361" s="6"/>
    </row>
    <row r="362" spans="3:4">
      <c r="C362" s="6"/>
      <c r="D362" s="6"/>
    </row>
    <row r="363" spans="3:4">
      <c r="C363" s="6"/>
      <c r="D363" s="6"/>
    </row>
    <row r="364" spans="3:4">
      <c r="C364" s="6"/>
      <c r="D364" s="6"/>
    </row>
    <row r="365" spans="3:4">
      <c r="C365" s="6"/>
      <c r="D365" s="6"/>
    </row>
    <row r="366" spans="3:4">
      <c r="C366" s="6"/>
      <c r="D366" s="6"/>
    </row>
    <row r="367" spans="3:4">
      <c r="C367" s="6"/>
      <c r="D367" s="6"/>
    </row>
    <row r="368" spans="3:4">
      <c r="C368" s="6"/>
      <c r="D368" s="6"/>
    </row>
    <row r="369" spans="3:4">
      <c r="C369" s="6"/>
      <c r="D369" s="6"/>
    </row>
    <row r="370" spans="3:4">
      <c r="C370" s="6"/>
      <c r="D370" s="6"/>
    </row>
    <row r="371" spans="3:4">
      <c r="C371" s="6"/>
      <c r="D371" s="6"/>
    </row>
    <row r="372" spans="3:4">
      <c r="C372" s="6"/>
      <c r="D372" s="6"/>
    </row>
    <row r="373" spans="3:4">
      <c r="C373" s="6"/>
      <c r="D373" s="6"/>
    </row>
    <row r="374" spans="3:4">
      <c r="C374" s="6"/>
      <c r="D374" s="6"/>
    </row>
    <row r="375" spans="3:4">
      <c r="C375" s="6"/>
      <c r="D375" s="6"/>
    </row>
    <row r="376" spans="3:4">
      <c r="C376" s="6"/>
      <c r="D376" s="6"/>
    </row>
    <row r="377" spans="3:4">
      <c r="C377" s="6"/>
      <c r="D377" s="6"/>
    </row>
    <row r="378" spans="3:4">
      <c r="C378" s="6"/>
      <c r="D378" s="6"/>
    </row>
    <row r="379" spans="3:4">
      <c r="C379" s="6"/>
      <c r="D379" s="6"/>
    </row>
    <row r="380" spans="3:4">
      <c r="C380" s="6"/>
      <c r="D380" s="6"/>
    </row>
    <row r="381" spans="3:4">
      <c r="C381" s="6"/>
      <c r="D381" s="6"/>
    </row>
    <row r="382" spans="3:4">
      <c r="C382" s="6"/>
      <c r="D382" s="6"/>
    </row>
    <row r="383" spans="3:4">
      <c r="C383" s="6"/>
      <c r="D383" s="6"/>
    </row>
    <row r="384" spans="3:4">
      <c r="C384" s="6"/>
      <c r="D384" s="6"/>
    </row>
    <row r="385" spans="3:4">
      <c r="C385" s="6"/>
      <c r="D385" s="6"/>
    </row>
    <row r="386" spans="3:4">
      <c r="C386" s="6"/>
      <c r="D386" s="6"/>
    </row>
    <row r="387" spans="3:4">
      <c r="C387" s="6"/>
      <c r="D387" s="6"/>
    </row>
    <row r="388" spans="3:4">
      <c r="C388" s="6"/>
      <c r="D388" s="6"/>
    </row>
    <row r="389" spans="3:4">
      <c r="C389" s="6"/>
      <c r="D389" s="6"/>
    </row>
    <row r="390" spans="3:4">
      <c r="C390" s="6"/>
      <c r="D390" s="6"/>
    </row>
    <row r="391" spans="3:4">
      <c r="C391" s="6"/>
      <c r="D391" s="6"/>
    </row>
    <row r="392" spans="3:4">
      <c r="C392" s="6"/>
      <c r="D392" s="6"/>
    </row>
    <row r="393" spans="3:4">
      <c r="C393" s="6"/>
      <c r="D393" s="6"/>
    </row>
    <row r="394" spans="3:4">
      <c r="C394" s="6"/>
      <c r="D394" s="6"/>
    </row>
    <row r="395" spans="3:4">
      <c r="C395" s="6"/>
      <c r="D395" s="6"/>
    </row>
    <row r="396" spans="3:4">
      <c r="C396" s="6"/>
      <c r="D396" s="6"/>
    </row>
    <row r="397" spans="3:4">
      <c r="C397" s="6"/>
      <c r="D397" s="6"/>
    </row>
    <row r="398" spans="3:4">
      <c r="C398" s="6"/>
      <c r="D398" s="6"/>
    </row>
    <row r="399" spans="3:4">
      <c r="C399" s="6"/>
      <c r="D399" s="6"/>
    </row>
    <row r="400" spans="3:4">
      <c r="C400" s="6"/>
      <c r="D400" s="6"/>
    </row>
    <row r="401" spans="3:4">
      <c r="C401" s="6"/>
      <c r="D401" s="6"/>
    </row>
    <row r="402" spans="3:4">
      <c r="C402" s="6"/>
      <c r="D402" s="6"/>
    </row>
    <row r="403" spans="3:4">
      <c r="C403" s="6"/>
      <c r="D403" s="6"/>
    </row>
    <row r="404" spans="3:4">
      <c r="C404" s="6"/>
      <c r="D404" s="6"/>
    </row>
    <row r="405" spans="3:4">
      <c r="C405" s="6"/>
      <c r="D405" s="6"/>
    </row>
    <row r="406" spans="3:4">
      <c r="C406" s="6"/>
      <c r="D406" s="6"/>
    </row>
    <row r="407" spans="3:4">
      <c r="C407" s="6"/>
      <c r="D407" s="6"/>
    </row>
    <row r="408" spans="3:4">
      <c r="C408" s="6"/>
      <c r="D408" s="6"/>
    </row>
    <row r="409" spans="3:4">
      <c r="C409" s="6"/>
      <c r="D409" s="6"/>
    </row>
    <row r="410" spans="3:4">
      <c r="C410" s="6"/>
      <c r="D410" s="6"/>
    </row>
    <row r="411" spans="3:4">
      <c r="C411" s="6"/>
      <c r="D411" s="6"/>
    </row>
    <row r="412" spans="3:4">
      <c r="C412" s="6"/>
      <c r="D412" s="6"/>
    </row>
    <row r="413" spans="3:4">
      <c r="C413" s="6"/>
      <c r="D413" s="6"/>
    </row>
    <row r="414" spans="3:4">
      <c r="C414" s="6"/>
      <c r="D414" s="6"/>
    </row>
    <row r="415" spans="3:4">
      <c r="C415" s="6"/>
      <c r="D415" s="6"/>
    </row>
    <row r="416" spans="3:4">
      <c r="C416" s="6"/>
      <c r="D416" s="6"/>
    </row>
    <row r="417" spans="3:4">
      <c r="C417" s="6"/>
      <c r="D417" s="6"/>
    </row>
    <row r="418" spans="3:4">
      <c r="C418" s="6"/>
      <c r="D418" s="6"/>
    </row>
    <row r="419" spans="3:4">
      <c r="C419" s="6"/>
      <c r="D419" s="6"/>
    </row>
    <row r="420" spans="3:4">
      <c r="C420" s="6"/>
      <c r="D420" s="6"/>
    </row>
    <row r="421" spans="3:4">
      <c r="C421" s="6"/>
      <c r="D421" s="6"/>
    </row>
    <row r="422" spans="3:4">
      <c r="C422" s="6"/>
      <c r="D422" s="6"/>
    </row>
    <row r="423" spans="3:4">
      <c r="C423" s="6"/>
      <c r="D423" s="6"/>
    </row>
    <row r="424" spans="3:4">
      <c r="C424" s="6"/>
      <c r="D424" s="6"/>
    </row>
    <row r="425" spans="3:4">
      <c r="C425" s="6"/>
      <c r="D425" s="6"/>
    </row>
    <row r="426" spans="3:4">
      <c r="C426" s="6"/>
      <c r="D426" s="6"/>
    </row>
    <row r="427" spans="3:4">
      <c r="C427" s="6"/>
      <c r="D427" s="6"/>
    </row>
    <row r="428" spans="3:4">
      <c r="C428" s="6"/>
      <c r="D428" s="6"/>
    </row>
    <row r="429" spans="3:4">
      <c r="C429" s="6"/>
      <c r="D429" s="6"/>
    </row>
    <row r="430" spans="3:4">
      <c r="C430" s="6"/>
      <c r="D430" s="6"/>
    </row>
    <row r="431" spans="3:4">
      <c r="C431" s="6"/>
      <c r="D431" s="6"/>
    </row>
    <row r="432" spans="3:4">
      <c r="C432" s="6"/>
      <c r="D432" s="6"/>
    </row>
    <row r="433" spans="3:4">
      <c r="C433" s="6"/>
      <c r="D433" s="6"/>
    </row>
    <row r="434" spans="3:4">
      <c r="C434" s="6"/>
      <c r="D434" s="6"/>
    </row>
    <row r="435" spans="3:4">
      <c r="C435" s="6"/>
      <c r="D435" s="6"/>
    </row>
    <row r="436" spans="3:4">
      <c r="C436" s="6"/>
      <c r="D436" s="6"/>
    </row>
    <row r="437" spans="3:4">
      <c r="C437" s="6"/>
      <c r="D437" s="6"/>
    </row>
    <row r="438" spans="3:4">
      <c r="C438" s="6"/>
      <c r="D438" s="6"/>
    </row>
    <row r="439" spans="3:4">
      <c r="C439" s="6"/>
      <c r="D439" s="6"/>
    </row>
    <row r="440" spans="3:4">
      <c r="C440" s="6"/>
      <c r="D440" s="6"/>
    </row>
    <row r="441" spans="3:4">
      <c r="C441" s="6"/>
      <c r="D441" s="6"/>
    </row>
    <row r="442" spans="3:4">
      <c r="C442" s="6"/>
      <c r="D442" s="6"/>
    </row>
    <row r="443" spans="3:4">
      <c r="C443" s="6"/>
      <c r="D443" s="6"/>
    </row>
    <row r="444" spans="3:4">
      <c r="C444" s="6"/>
      <c r="D444" s="6"/>
    </row>
    <row r="445" spans="3:4">
      <c r="C445" s="6"/>
      <c r="D445" s="6"/>
    </row>
    <row r="446" spans="3:4">
      <c r="C446" s="6"/>
      <c r="D446" s="6"/>
    </row>
    <row r="447" spans="3:4">
      <c r="C447" s="6"/>
      <c r="D447" s="6"/>
    </row>
    <row r="448" spans="3:4">
      <c r="C448" s="6"/>
      <c r="D448" s="6"/>
    </row>
    <row r="449" spans="3:4">
      <c r="C449" s="6"/>
      <c r="D449" s="6"/>
    </row>
    <row r="450" spans="3:4">
      <c r="C450" s="6"/>
      <c r="D450" s="6"/>
    </row>
    <row r="451" spans="3:4">
      <c r="C451" s="6"/>
      <c r="D451" s="6"/>
    </row>
    <row r="452" spans="3:4">
      <c r="C452" s="6"/>
      <c r="D452" s="6"/>
    </row>
    <row r="453" spans="3:4">
      <c r="C453" s="6"/>
      <c r="D453" s="6"/>
    </row>
    <row r="454" spans="3:4">
      <c r="C454" s="6"/>
      <c r="D454" s="6"/>
    </row>
    <row r="455" spans="3:4">
      <c r="C455" s="6"/>
      <c r="D455" s="6"/>
    </row>
    <row r="456" spans="3:4">
      <c r="C456" s="6"/>
      <c r="D456" s="6"/>
    </row>
    <row r="457" spans="3:4">
      <c r="C457" s="6"/>
      <c r="D457" s="6"/>
    </row>
    <row r="458" spans="3:4">
      <c r="C458" s="6"/>
      <c r="D458" s="6"/>
    </row>
    <row r="459" spans="3:4">
      <c r="C459" s="6"/>
      <c r="D459" s="6"/>
    </row>
    <row r="460" spans="3:4">
      <c r="C460" s="6"/>
      <c r="D460" s="6"/>
    </row>
    <row r="461" spans="3:4">
      <c r="C461" s="6"/>
      <c r="D461" s="6"/>
    </row>
    <row r="462" spans="3:4">
      <c r="C462" s="6"/>
      <c r="D462" s="6"/>
    </row>
    <row r="463" spans="3:4">
      <c r="C463" s="6"/>
      <c r="D463" s="6"/>
    </row>
    <row r="464" spans="3:4">
      <c r="C464" s="6"/>
      <c r="D464" s="6"/>
    </row>
    <row r="465" spans="3:4">
      <c r="C465" s="6"/>
      <c r="D465" s="6"/>
    </row>
    <row r="466" spans="3:4">
      <c r="C466" s="6"/>
      <c r="D466" s="6"/>
    </row>
    <row r="467" spans="3:4">
      <c r="C467" s="6"/>
      <c r="D467" s="6"/>
    </row>
    <row r="468" spans="3:4">
      <c r="C468" s="6"/>
      <c r="D468" s="6"/>
    </row>
    <row r="469" spans="3:4">
      <c r="C469" s="6"/>
      <c r="D469" s="6"/>
    </row>
    <row r="470" spans="3:4">
      <c r="C470" s="6"/>
      <c r="D470" s="6"/>
    </row>
    <row r="471" spans="3:4">
      <c r="C471" s="6"/>
      <c r="D471" s="6"/>
    </row>
    <row r="472" spans="3:4">
      <c r="C472" s="6"/>
      <c r="D472" s="6"/>
    </row>
    <row r="473" spans="3:4">
      <c r="C473" s="6"/>
      <c r="D473" s="6"/>
    </row>
    <row r="474" spans="3:4">
      <c r="C474" s="6"/>
      <c r="D474" s="6"/>
    </row>
    <row r="475" spans="3:4">
      <c r="C475" s="6"/>
      <c r="D475" s="6"/>
    </row>
    <row r="476" spans="3:4">
      <c r="C476" s="6"/>
      <c r="D476" s="6"/>
    </row>
    <row r="477" spans="3:4">
      <c r="C477" s="6"/>
      <c r="D477" s="6"/>
    </row>
    <row r="478" spans="3:4">
      <c r="C478" s="6"/>
      <c r="D478" s="6"/>
    </row>
    <row r="479" spans="3:4">
      <c r="C479" s="6"/>
      <c r="D479" s="6"/>
    </row>
    <row r="480" spans="3:4">
      <c r="C480" s="6"/>
      <c r="D480" s="6"/>
    </row>
    <row r="481" spans="3:4">
      <c r="C481" s="6"/>
      <c r="D481" s="6"/>
    </row>
    <row r="482" spans="3:4">
      <c r="C482" s="6"/>
      <c r="D482" s="6"/>
    </row>
    <row r="483" spans="3:4">
      <c r="C483" s="6"/>
      <c r="D483" s="6"/>
    </row>
    <row r="484" spans="3:4">
      <c r="C484" s="6"/>
      <c r="D484" s="6"/>
    </row>
    <row r="485" spans="3:4">
      <c r="C485" s="6"/>
      <c r="D485" s="6"/>
    </row>
    <row r="486" spans="3:4">
      <c r="C486" s="6"/>
      <c r="D486" s="6"/>
    </row>
    <row r="487" spans="3:4">
      <c r="C487" s="6"/>
      <c r="D487" s="6"/>
    </row>
    <row r="488" spans="3:4">
      <c r="C488" s="6"/>
      <c r="D488" s="6"/>
    </row>
    <row r="489" spans="3:4">
      <c r="C489" s="6"/>
      <c r="D489" s="6"/>
    </row>
    <row r="490" spans="3:4">
      <c r="C490" s="6"/>
      <c r="D490" s="6"/>
    </row>
    <row r="491" spans="3:4">
      <c r="C491" s="6"/>
      <c r="D491" s="6"/>
    </row>
    <row r="492" spans="3:4">
      <c r="C492" s="6"/>
      <c r="D492" s="6"/>
    </row>
    <row r="493" spans="3:4">
      <c r="C493" s="6"/>
      <c r="D493" s="6"/>
    </row>
    <row r="494" spans="3:4">
      <c r="C494" s="6"/>
      <c r="D494" s="6"/>
    </row>
    <row r="495" spans="3:4">
      <c r="C495" s="6"/>
      <c r="D495" s="6"/>
    </row>
    <row r="496" spans="3:4">
      <c r="C496" s="6"/>
      <c r="D496" s="6"/>
    </row>
    <row r="497" spans="3:4">
      <c r="C497" s="6"/>
      <c r="D497" s="6"/>
    </row>
    <row r="498" spans="3:4">
      <c r="C498" s="6"/>
      <c r="D498" s="6"/>
    </row>
    <row r="499" spans="3:4">
      <c r="C499" s="6"/>
      <c r="D499" s="6"/>
    </row>
    <row r="500" spans="3:4">
      <c r="C500" s="6"/>
      <c r="D500" s="6"/>
    </row>
    <row r="501" spans="3:4">
      <c r="C501" s="6"/>
      <c r="D501" s="6"/>
    </row>
    <row r="502" spans="3:4">
      <c r="C502" s="6"/>
      <c r="D502" s="6"/>
    </row>
    <row r="503" spans="3:4">
      <c r="C503" s="6"/>
      <c r="D503" s="6"/>
    </row>
    <row r="504" spans="3:4">
      <c r="C504" s="6"/>
      <c r="D504" s="6"/>
    </row>
    <row r="505" spans="3:4">
      <c r="C505" s="6"/>
      <c r="D505" s="6"/>
    </row>
    <row r="506" spans="3:4">
      <c r="C506" s="6"/>
      <c r="D506" s="6"/>
    </row>
    <row r="507" spans="3:4">
      <c r="C507" s="6"/>
      <c r="D507" s="6"/>
    </row>
    <row r="508" spans="3:4">
      <c r="C508" s="6"/>
      <c r="D508" s="6"/>
    </row>
    <row r="509" spans="3:4">
      <c r="C509" s="6"/>
      <c r="D509" s="6"/>
    </row>
    <row r="510" spans="3:4">
      <c r="C510" s="6"/>
      <c r="D510" s="6"/>
    </row>
    <row r="511" spans="3:4">
      <c r="C511" s="6"/>
      <c r="D511" s="6"/>
    </row>
    <row r="512" spans="3:4">
      <c r="C512" s="6"/>
      <c r="D512" s="6"/>
    </row>
    <row r="513" spans="3:4">
      <c r="C513" s="6"/>
      <c r="D513" s="6"/>
    </row>
    <row r="514" spans="3:4">
      <c r="C514" s="6"/>
      <c r="D514" s="6"/>
    </row>
    <row r="515" spans="3:4">
      <c r="C515" s="6"/>
      <c r="D515" s="6"/>
    </row>
    <row r="516" spans="3:4">
      <c r="C516" s="6"/>
      <c r="D516" s="6"/>
    </row>
    <row r="517" spans="3:4">
      <c r="C517" s="6"/>
      <c r="D517" s="6"/>
    </row>
    <row r="518" spans="3:4">
      <c r="C518" s="6"/>
      <c r="D518" s="6"/>
    </row>
    <row r="519" spans="3:4">
      <c r="C519" s="6"/>
      <c r="D519" s="6"/>
    </row>
    <row r="520" spans="3:4">
      <c r="C520" s="6"/>
      <c r="D520" s="6"/>
    </row>
    <row r="521" spans="3:4">
      <c r="C521" s="6"/>
      <c r="D521" s="6"/>
    </row>
    <row r="522" spans="3:4">
      <c r="C522" s="6"/>
      <c r="D522" s="6"/>
    </row>
    <row r="523" spans="3:4">
      <c r="C523" s="6"/>
      <c r="D523" s="6"/>
    </row>
    <row r="524" spans="3:4">
      <c r="C524" s="6"/>
      <c r="D524" s="6"/>
    </row>
    <row r="525" spans="3:4">
      <c r="C525" s="6"/>
      <c r="D525" s="6"/>
    </row>
    <row r="526" spans="3:4">
      <c r="C526" s="6"/>
      <c r="D526" s="6"/>
    </row>
    <row r="527" spans="3:4">
      <c r="C527" s="6"/>
      <c r="D527" s="6"/>
    </row>
    <row r="528" spans="3:4">
      <c r="C528" s="6"/>
      <c r="D528" s="6"/>
    </row>
    <row r="529" spans="3:4">
      <c r="C529" s="6"/>
      <c r="D529" s="6"/>
    </row>
    <row r="530" spans="3:4">
      <c r="C530" s="6"/>
      <c r="D530" s="6"/>
    </row>
    <row r="531" spans="3:4">
      <c r="C531" s="6"/>
      <c r="D531" s="6"/>
    </row>
    <row r="532" spans="3:4">
      <c r="C532" s="6"/>
      <c r="D532" s="6"/>
    </row>
    <row r="533" spans="3:4">
      <c r="C533" s="6"/>
      <c r="D533" s="6"/>
    </row>
    <row r="534" spans="3:4">
      <c r="C534" s="6"/>
      <c r="D534" s="6"/>
    </row>
    <row r="535" spans="3:4">
      <c r="C535" s="6"/>
      <c r="D535" s="6"/>
    </row>
    <row r="536" spans="3:4">
      <c r="C536" s="6"/>
      <c r="D536" s="6"/>
    </row>
    <row r="537" spans="3:4">
      <c r="C537" s="6"/>
      <c r="D537" s="6"/>
    </row>
    <row r="538" spans="3:4">
      <c r="C538" s="6"/>
      <c r="D538" s="6"/>
    </row>
    <row r="539" spans="3:4">
      <c r="C539" s="6"/>
      <c r="D539" s="6"/>
    </row>
    <row r="540" spans="3:4">
      <c r="C540" s="6"/>
      <c r="D540" s="6"/>
    </row>
    <row r="541" spans="3:4">
      <c r="C541" s="6"/>
      <c r="D541" s="6"/>
    </row>
    <row r="542" spans="3:4">
      <c r="C542" s="6"/>
      <c r="D542" s="6"/>
    </row>
    <row r="543" spans="3:4">
      <c r="C543" s="6"/>
      <c r="D543" s="6"/>
    </row>
    <row r="544" spans="3:4">
      <c r="C544" s="6"/>
      <c r="D544" s="6"/>
    </row>
    <row r="545" spans="3:4">
      <c r="C545" s="6"/>
      <c r="D545" s="6"/>
    </row>
    <row r="546" spans="3:4">
      <c r="C546" s="6"/>
      <c r="D546" s="6"/>
    </row>
    <row r="547" spans="3:4">
      <c r="C547" s="6"/>
      <c r="D547" s="6"/>
    </row>
    <row r="548" spans="3:4">
      <c r="C548" s="6"/>
      <c r="D548" s="6"/>
    </row>
    <row r="549" spans="3:4">
      <c r="C549" s="6"/>
      <c r="D549" s="6"/>
    </row>
    <row r="550" spans="3:4">
      <c r="C550" s="6"/>
      <c r="D550" s="6"/>
    </row>
    <row r="551" spans="3:4">
      <c r="C551" s="6"/>
      <c r="D551" s="6"/>
    </row>
    <row r="552" spans="3:4">
      <c r="C552" s="6"/>
      <c r="D552" s="6"/>
    </row>
    <row r="553" spans="3:4">
      <c r="C553" s="6"/>
      <c r="D553" s="6"/>
    </row>
    <row r="554" spans="3:4">
      <c r="C554" s="6"/>
      <c r="D554" s="6"/>
    </row>
    <row r="555" spans="3:4">
      <c r="C555" s="6"/>
      <c r="D555" s="6"/>
    </row>
    <row r="556" spans="3:4">
      <c r="C556" s="6"/>
      <c r="D556" s="6"/>
    </row>
    <row r="557" spans="3:4">
      <c r="C557" s="6"/>
      <c r="D557" s="6"/>
    </row>
    <row r="558" spans="3:4">
      <c r="C558" s="6"/>
      <c r="D558" s="6"/>
    </row>
    <row r="559" spans="3:4">
      <c r="C559" s="6"/>
      <c r="D559" s="6"/>
    </row>
    <row r="560" spans="3:4">
      <c r="C560" s="6"/>
      <c r="D560" s="6"/>
    </row>
    <row r="561" spans="3:4">
      <c r="C561" s="6"/>
      <c r="D561" s="6"/>
    </row>
    <row r="562" spans="3:4">
      <c r="C562" s="6"/>
      <c r="D562" s="6"/>
    </row>
    <row r="563" spans="3:4">
      <c r="C563" s="6"/>
      <c r="D563" s="6"/>
    </row>
    <row r="564" spans="3:4">
      <c r="C564" s="6"/>
      <c r="D564" s="6"/>
    </row>
    <row r="565" spans="3:4">
      <c r="C565" s="6"/>
      <c r="D565" s="6"/>
    </row>
    <row r="566" spans="3:4">
      <c r="C566" s="6"/>
      <c r="D566" s="6"/>
    </row>
    <row r="567" spans="3:4">
      <c r="C567" s="6"/>
      <c r="D567" s="6"/>
    </row>
    <row r="568" spans="3:4">
      <c r="C568" s="6"/>
      <c r="D568" s="6"/>
    </row>
    <row r="569" spans="3:4">
      <c r="C569" s="6"/>
      <c r="D569" s="6"/>
    </row>
    <row r="570" spans="3:4">
      <c r="C570" s="6"/>
      <c r="D570" s="6"/>
    </row>
    <row r="571" spans="3:4">
      <c r="C571" s="6"/>
      <c r="D571" s="6"/>
    </row>
    <row r="572" spans="3:4">
      <c r="C572" s="6"/>
      <c r="D572" s="6"/>
    </row>
    <row r="573" spans="3:4">
      <c r="C573" s="6"/>
      <c r="D573" s="6"/>
    </row>
    <row r="574" spans="3:4">
      <c r="C574" s="6"/>
      <c r="D574" s="6"/>
    </row>
    <row r="575" spans="3:4">
      <c r="C575" s="6"/>
      <c r="D575" s="6"/>
    </row>
    <row r="576" spans="3:4">
      <c r="C576" s="6"/>
      <c r="D576" s="6"/>
    </row>
    <row r="577" spans="3:4">
      <c r="C577" s="6"/>
      <c r="D577" s="6"/>
    </row>
    <row r="578" spans="3:4">
      <c r="C578" s="6"/>
      <c r="D578" s="6"/>
    </row>
    <row r="579" spans="3:4">
      <c r="C579" s="6"/>
      <c r="D579" s="6"/>
    </row>
    <row r="580" spans="3:4">
      <c r="C580" s="6"/>
      <c r="D580" s="6"/>
    </row>
    <row r="581" spans="3:4">
      <c r="C581" s="6"/>
      <c r="D581" s="6"/>
    </row>
    <row r="582" spans="3:4">
      <c r="C582" s="6"/>
      <c r="D582" s="6"/>
    </row>
    <row r="583" spans="3:4">
      <c r="C583" s="6"/>
      <c r="D583" s="6"/>
    </row>
    <row r="584" spans="3:4">
      <c r="C584" s="6"/>
      <c r="D584" s="6"/>
    </row>
    <row r="585" spans="3:4">
      <c r="C585" s="6"/>
      <c r="D585" s="6"/>
    </row>
    <row r="586" spans="3:4">
      <c r="C586" s="6"/>
      <c r="D586" s="6"/>
    </row>
    <row r="587" spans="3:4">
      <c r="C587" s="6"/>
      <c r="D587" s="6"/>
    </row>
    <row r="588" spans="3:4">
      <c r="C588" s="6"/>
      <c r="D588" s="6"/>
    </row>
    <row r="589" spans="3:4">
      <c r="C589" s="6"/>
      <c r="D589" s="6"/>
    </row>
    <row r="590" spans="3:4">
      <c r="C590" s="6"/>
      <c r="D590" s="6"/>
    </row>
    <row r="591" spans="3:4">
      <c r="C591" s="6"/>
      <c r="D591" s="6"/>
    </row>
    <row r="592" spans="3:4">
      <c r="C592" s="6"/>
      <c r="D592" s="6"/>
    </row>
    <row r="593" spans="3:4">
      <c r="C593" s="6"/>
      <c r="D593" s="6"/>
    </row>
    <row r="594" spans="3:4">
      <c r="C594" s="6"/>
      <c r="D594" s="6"/>
    </row>
    <row r="595" spans="3:4">
      <c r="C595" s="6"/>
      <c r="D595" s="6"/>
    </row>
    <row r="596" spans="3:4">
      <c r="C596" s="6"/>
      <c r="D596" s="6"/>
    </row>
    <row r="597" spans="3:4">
      <c r="C597" s="6"/>
      <c r="D597" s="6"/>
    </row>
    <row r="598" spans="3:4">
      <c r="C598" s="6"/>
      <c r="D598" s="6"/>
    </row>
    <row r="599" spans="3:4">
      <c r="C599" s="6"/>
      <c r="D599" s="6"/>
    </row>
    <row r="600" spans="3:4">
      <c r="C600" s="6"/>
      <c r="D600" s="6"/>
    </row>
    <row r="601" spans="3:4">
      <c r="C601" s="6"/>
      <c r="D601" s="6"/>
    </row>
    <row r="602" spans="3:4">
      <c r="C602" s="6"/>
      <c r="D602" s="6"/>
    </row>
    <row r="603" spans="3:4">
      <c r="C603" s="6"/>
      <c r="D603" s="6"/>
    </row>
    <row r="604" spans="3:4">
      <c r="C604" s="6"/>
      <c r="D604" s="6"/>
    </row>
    <row r="605" spans="3:4">
      <c r="C605" s="6"/>
      <c r="D605" s="6"/>
    </row>
    <row r="606" spans="3:4">
      <c r="C606" s="6"/>
      <c r="D606" s="6"/>
    </row>
    <row r="607" spans="3:4">
      <c r="C607" s="6"/>
      <c r="D607" s="6"/>
    </row>
    <row r="608" spans="3:4">
      <c r="C608" s="6"/>
      <c r="D608" s="6"/>
    </row>
    <row r="609" spans="3:4">
      <c r="C609" s="6"/>
      <c r="D609" s="6"/>
    </row>
    <row r="610" spans="3:4">
      <c r="C610" s="6"/>
      <c r="D610" s="6"/>
    </row>
    <row r="611" spans="3:4">
      <c r="C611" s="6"/>
      <c r="D611" s="6"/>
    </row>
    <row r="612" spans="3:4">
      <c r="C612" s="6"/>
      <c r="D612" s="6"/>
    </row>
    <row r="613" spans="3:4">
      <c r="C613" s="6"/>
      <c r="D613" s="6"/>
    </row>
    <row r="614" spans="3:4">
      <c r="C614" s="6"/>
      <c r="D614" s="6"/>
    </row>
    <row r="615" spans="3:4">
      <c r="C615" s="6"/>
      <c r="D615" s="6"/>
    </row>
    <row r="616" spans="3:4">
      <c r="C616" s="6"/>
      <c r="D616" s="6"/>
    </row>
    <row r="617" spans="3:4">
      <c r="C617" s="6"/>
      <c r="D617" s="6"/>
    </row>
    <row r="618" spans="3:4">
      <c r="C618" s="6"/>
      <c r="D618" s="6"/>
    </row>
    <row r="619" spans="3:4">
      <c r="C619" s="6"/>
      <c r="D619" s="6"/>
    </row>
    <row r="620" spans="3:4">
      <c r="C620" s="6"/>
      <c r="D620" s="6"/>
    </row>
    <row r="621" spans="3:4">
      <c r="C621" s="6"/>
      <c r="D621" s="6"/>
    </row>
    <row r="622" spans="3:4">
      <c r="C622" s="6"/>
      <c r="D622" s="6"/>
    </row>
    <row r="623" spans="3:4">
      <c r="C623" s="6"/>
      <c r="D623" s="6"/>
    </row>
    <row r="624" spans="3:4">
      <c r="C624" s="6"/>
      <c r="D624" s="6"/>
    </row>
    <row r="625" spans="3:4">
      <c r="C625" s="6"/>
      <c r="D625" s="6"/>
    </row>
    <row r="626" spans="3:4">
      <c r="C626" s="6"/>
      <c r="D626" s="6"/>
    </row>
    <row r="627" spans="3:4">
      <c r="C627" s="6"/>
      <c r="D627" s="6"/>
    </row>
    <row r="628" spans="3:4">
      <c r="C628" s="6"/>
      <c r="D628" s="6"/>
    </row>
    <row r="629" spans="3:4">
      <c r="C629" s="6"/>
      <c r="D629" s="6"/>
    </row>
    <row r="630" spans="3:4">
      <c r="C630" s="6"/>
      <c r="D630" s="6"/>
    </row>
    <row r="631" spans="3:4">
      <c r="C631" s="6"/>
      <c r="D631" s="6"/>
    </row>
    <row r="632" spans="3:4">
      <c r="C632" s="6"/>
      <c r="D632" s="6"/>
    </row>
    <row r="633" spans="3:4">
      <c r="C633" s="6"/>
      <c r="D633" s="6"/>
    </row>
    <row r="634" spans="3:4">
      <c r="C634" s="6"/>
      <c r="D634" s="6"/>
    </row>
    <row r="635" spans="3:4">
      <c r="C635" s="6"/>
      <c r="D635" s="6"/>
    </row>
    <row r="636" spans="3:4">
      <c r="C636" s="6"/>
      <c r="D636" s="6"/>
    </row>
    <row r="637" spans="3:4">
      <c r="C637" s="6"/>
      <c r="D637" s="6"/>
    </row>
    <row r="638" spans="3:4">
      <c r="C638" s="6"/>
      <c r="D638" s="6"/>
    </row>
    <row r="639" spans="3:4">
      <c r="C639" s="6"/>
      <c r="D639" s="6"/>
    </row>
    <row r="640" spans="3:4">
      <c r="C640" s="6"/>
      <c r="D640" s="6"/>
    </row>
    <row r="641" spans="3:4">
      <c r="C641" s="6"/>
      <c r="D641" s="6"/>
    </row>
    <row r="642" spans="3:4">
      <c r="C642" s="6"/>
      <c r="D642" s="6"/>
    </row>
    <row r="643" spans="3:4">
      <c r="C643" s="6"/>
      <c r="D643" s="6"/>
    </row>
    <row r="644" spans="3:4">
      <c r="C644" s="6"/>
      <c r="D644" s="6"/>
    </row>
    <row r="645" spans="3:4">
      <c r="C645" s="6"/>
      <c r="D645" s="6"/>
    </row>
    <row r="646" spans="3:4">
      <c r="C646" s="6"/>
      <c r="D646" s="6"/>
    </row>
    <row r="647" spans="3:4">
      <c r="C647" s="6"/>
      <c r="D647" s="6"/>
    </row>
    <row r="648" spans="3:4">
      <c r="C648" s="6"/>
      <c r="D648" s="6"/>
    </row>
    <row r="649" spans="3:4">
      <c r="C649" s="6"/>
      <c r="D649" s="6"/>
    </row>
    <row r="650" spans="3:4">
      <c r="C650" s="6"/>
      <c r="D650" s="6"/>
    </row>
    <row r="651" spans="3:4">
      <c r="C651" s="6"/>
      <c r="D651" s="6"/>
    </row>
    <row r="652" spans="3:4">
      <c r="C652" s="6"/>
      <c r="D652" s="6"/>
    </row>
    <row r="653" spans="3:4">
      <c r="C653" s="6"/>
      <c r="D653" s="6"/>
    </row>
    <row r="654" spans="3:4">
      <c r="C654" s="6"/>
      <c r="D654" s="6"/>
    </row>
    <row r="655" spans="3:4">
      <c r="C655" s="6"/>
      <c r="D655" s="6"/>
    </row>
    <row r="656" spans="3:4">
      <c r="C656" s="6"/>
      <c r="D656" s="6"/>
    </row>
    <row r="657" spans="3:4">
      <c r="C657" s="6"/>
      <c r="D657" s="6"/>
    </row>
    <row r="658" spans="3:4">
      <c r="C658" s="6"/>
      <c r="D658" s="6"/>
    </row>
    <row r="659" spans="3:4">
      <c r="C659" s="6"/>
      <c r="D659" s="6"/>
    </row>
    <row r="660" spans="3:4">
      <c r="C660" s="6"/>
      <c r="D660" s="6"/>
    </row>
    <row r="661" spans="3:4">
      <c r="C661" s="6"/>
      <c r="D661" s="6"/>
    </row>
    <row r="662" spans="3:4">
      <c r="C662" s="6"/>
      <c r="D662" s="6"/>
    </row>
    <row r="663" spans="3:4">
      <c r="C663" s="6"/>
      <c r="D663" s="6"/>
    </row>
    <row r="664" spans="3:4">
      <c r="C664" s="6"/>
      <c r="D664" s="6"/>
    </row>
    <row r="665" spans="3:4">
      <c r="C665" s="6"/>
      <c r="D665" s="6"/>
    </row>
    <row r="666" spans="3:4">
      <c r="C666" s="6"/>
      <c r="D666" s="6"/>
    </row>
    <row r="667" spans="3:4">
      <c r="C667" s="6"/>
      <c r="D667" s="6"/>
    </row>
    <row r="668" spans="3:4">
      <c r="C668" s="6"/>
      <c r="D668" s="6"/>
    </row>
    <row r="669" spans="3:4">
      <c r="C669" s="6"/>
      <c r="D669" s="6"/>
    </row>
    <row r="670" spans="3:4">
      <c r="C670" s="6"/>
      <c r="D670" s="6"/>
    </row>
    <row r="671" spans="3:4">
      <c r="C671" s="6"/>
      <c r="D671" s="6"/>
    </row>
    <row r="672" spans="3:4">
      <c r="C672" s="6"/>
      <c r="D672" s="6"/>
    </row>
    <row r="673" spans="3:4">
      <c r="C673" s="6"/>
      <c r="D673" s="6"/>
    </row>
    <row r="674" spans="3:4">
      <c r="C674" s="6"/>
      <c r="D674" s="6"/>
    </row>
    <row r="675" spans="3:4">
      <c r="C675" s="6"/>
      <c r="D675" s="6"/>
    </row>
    <row r="676" spans="3:4">
      <c r="C676" s="6"/>
      <c r="D676" s="6"/>
    </row>
    <row r="677" spans="3:4">
      <c r="C677" s="6"/>
      <c r="D677" s="6"/>
    </row>
    <row r="678" spans="3:4">
      <c r="C678" s="6"/>
      <c r="D678" s="6"/>
    </row>
    <row r="679" spans="3:4">
      <c r="C679" s="6"/>
      <c r="D679" s="6"/>
    </row>
    <row r="680" spans="3:4">
      <c r="C680" s="6"/>
      <c r="D680" s="6"/>
    </row>
    <row r="681" spans="3:4">
      <c r="C681" s="6"/>
      <c r="D681" s="6"/>
    </row>
    <row r="682" spans="3:4">
      <c r="C682" s="6"/>
      <c r="D682" s="6"/>
    </row>
    <row r="683" spans="3:4">
      <c r="C683" s="6"/>
      <c r="D683" s="6"/>
    </row>
    <row r="684" spans="3:4">
      <c r="C684" s="6"/>
      <c r="D684" s="6"/>
    </row>
  </sheetData>
  <mergeCells count="6">
    <mergeCell ref="C25:D25"/>
    <mergeCell ref="C3:D3"/>
    <mergeCell ref="C13:D13"/>
    <mergeCell ref="C15:D15"/>
    <mergeCell ref="C18:D18"/>
    <mergeCell ref="C21:D21"/>
  </mergeCells>
  <pageMargins left="0.25" right="0.25" top="0.18" bottom="0.17" header="0.17" footer="0.17"/>
  <pageSetup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321"/>
  <sheetViews>
    <sheetView showGridLines="0" topLeftCell="A19" zoomScaleNormal="100" workbookViewId="0">
      <selection activeCell="E30" sqref="E30"/>
    </sheetView>
  </sheetViews>
  <sheetFormatPr defaultColWidth="8.85546875" defaultRowHeight="15" outlineLevelRow="1"/>
  <cols>
    <col min="1" max="1" width="3" style="146" customWidth="1"/>
    <col min="2" max="2" width="28.42578125" style="146" customWidth="1"/>
    <col min="3" max="3" width="50.42578125" style="146" customWidth="1"/>
    <col min="4" max="4" width="34.28515625" style="146" customWidth="1"/>
    <col min="5" max="5" width="32" style="146" customWidth="1"/>
    <col min="6" max="6" width="26.7109375" style="298" customWidth="1"/>
    <col min="7" max="7" width="26.42578125" style="146" bestFit="1" customWidth="1"/>
    <col min="8" max="8" width="30" style="146" customWidth="1"/>
    <col min="9" max="9" width="26.140625" style="146" customWidth="1"/>
    <col min="10" max="10" width="25.85546875" style="146" customWidth="1"/>
    <col min="11" max="11" width="31" style="146" bestFit="1" customWidth="1"/>
    <col min="12" max="12" width="30.28515625" style="146" customWidth="1"/>
    <col min="13" max="13" width="27.140625" style="146" bestFit="1" customWidth="1"/>
    <col min="14" max="14" width="25" style="146" customWidth="1"/>
    <col min="15" max="15" width="25.85546875" style="146" bestFit="1" customWidth="1"/>
    <col min="16" max="16" width="30.28515625" style="146" customWidth="1"/>
    <col min="17" max="17" width="27.140625" style="146" bestFit="1" customWidth="1"/>
    <col min="18" max="18" width="24.28515625" style="146" customWidth="1"/>
    <col min="19" max="19" width="23.140625" style="146" bestFit="1" customWidth="1"/>
    <col min="20" max="20" width="27.7109375" style="146" customWidth="1"/>
    <col min="21" max="16384" width="8.85546875" style="146"/>
  </cols>
  <sheetData>
    <row r="1" spans="2:19" ht="15.75" thickBot="1"/>
    <row r="2" spans="2:19" ht="26.25">
      <c r="B2" s="97"/>
      <c r="C2" s="688"/>
      <c r="D2" s="688"/>
      <c r="E2" s="688"/>
      <c r="F2" s="688"/>
      <c r="G2" s="688"/>
      <c r="H2" s="91"/>
      <c r="I2" s="91"/>
      <c r="J2" s="91"/>
      <c r="K2" s="91"/>
      <c r="L2" s="91"/>
      <c r="M2" s="91"/>
      <c r="N2" s="91"/>
      <c r="O2" s="91"/>
      <c r="P2" s="91"/>
      <c r="Q2" s="91"/>
      <c r="R2" s="91"/>
      <c r="S2" s="92"/>
    </row>
    <row r="3" spans="2:19" ht="26.25">
      <c r="B3" s="98"/>
      <c r="C3" s="694" t="s">
        <v>632</v>
      </c>
      <c r="D3" s="695"/>
      <c r="E3" s="695"/>
      <c r="F3" s="695"/>
      <c r="G3" s="696"/>
      <c r="H3" s="94"/>
      <c r="I3" s="94"/>
      <c r="J3" s="94"/>
      <c r="K3" s="94"/>
      <c r="L3" s="94"/>
      <c r="M3" s="94"/>
      <c r="N3" s="94"/>
      <c r="O3" s="94"/>
      <c r="P3" s="94"/>
      <c r="Q3" s="94"/>
      <c r="R3" s="94"/>
      <c r="S3" s="96"/>
    </row>
    <row r="4" spans="2:19" ht="26.25">
      <c r="B4" s="98"/>
      <c r="C4" s="99"/>
      <c r="D4" s="99"/>
      <c r="E4" s="99"/>
      <c r="F4" s="299"/>
      <c r="G4" s="99"/>
      <c r="H4" s="94"/>
      <c r="I4" s="94"/>
      <c r="J4" s="94"/>
      <c r="K4" s="94"/>
      <c r="L4" s="94"/>
      <c r="M4" s="94"/>
      <c r="N4" s="94"/>
      <c r="O4" s="94"/>
      <c r="P4" s="94"/>
      <c r="Q4" s="94"/>
      <c r="R4" s="94"/>
      <c r="S4" s="96"/>
    </row>
    <row r="5" spans="2:19" ht="15.75" thickBot="1">
      <c r="B5" s="93"/>
      <c r="C5" s="94"/>
      <c r="D5" s="94"/>
      <c r="E5" s="94"/>
      <c r="F5" s="7"/>
      <c r="G5" s="94"/>
      <c r="H5" s="94"/>
      <c r="I5" s="94"/>
      <c r="J5" s="94"/>
      <c r="K5" s="94"/>
      <c r="L5" s="94"/>
      <c r="M5" s="94"/>
      <c r="N5" s="94"/>
      <c r="O5" s="94"/>
      <c r="P5" s="94"/>
      <c r="Q5" s="94"/>
      <c r="R5" s="94"/>
      <c r="S5" s="96"/>
    </row>
    <row r="6" spans="2:19" ht="34.5" customHeight="1" thickBot="1">
      <c r="B6" s="689" t="s">
        <v>633</v>
      </c>
      <c r="C6" s="690"/>
      <c r="D6" s="690"/>
      <c r="E6" s="690"/>
      <c r="F6" s="690"/>
      <c r="G6" s="690"/>
      <c r="H6" s="222"/>
      <c r="I6" s="222"/>
      <c r="J6" s="222"/>
      <c r="K6" s="222"/>
      <c r="L6" s="222"/>
      <c r="M6" s="222"/>
      <c r="N6" s="222"/>
      <c r="O6" s="222"/>
      <c r="P6" s="222"/>
      <c r="Q6" s="222"/>
      <c r="R6" s="222"/>
      <c r="S6" s="223"/>
    </row>
    <row r="7" spans="2:19" ht="15.75" customHeight="1">
      <c r="B7" s="689" t="s">
        <v>634</v>
      </c>
      <c r="C7" s="691"/>
      <c r="D7" s="691"/>
      <c r="E7" s="691"/>
      <c r="F7" s="691"/>
      <c r="G7" s="691"/>
      <c r="H7" s="222"/>
      <c r="I7" s="222"/>
      <c r="J7" s="222"/>
      <c r="K7" s="222"/>
      <c r="L7" s="222"/>
      <c r="M7" s="222"/>
      <c r="N7" s="222"/>
      <c r="O7" s="222"/>
      <c r="P7" s="222"/>
      <c r="Q7" s="222"/>
      <c r="R7" s="222"/>
      <c r="S7" s="223"/>
    </row>
    <row r="8" spans="2:19" ht="15.75" customHeight="1" thickBot="1">
      <c r="B8" s="692" t="s">
        <v>635</v>
      </c>
      <c r="C8" s="693"/>
      <c r="D8" s="693"/>
      <c r="E8" s="693"/>
      <c r="F8" s="693"/>
      <c r="G8" s="693"/>
      <c r="H8" s="224"/>
      <c r="I8" s="224"/>
      <c r="J8" s="224"/>
      <c r="K8" s="224"/>
      <c r="L8" s="224"/>
      <c r="M8" s="224"/>
      <c r="N8" s="224"/>
      <c r="O8" s="224"/>
      <c r="P8" s="224"/>
      <c r="Q8" s="224"/>
      <c r="R8" s="224"/>
      <c r="S8" s="225"/>
    </row>
    <row r="10" spans="2:19" ht="21">
      <c r="B10" s="596" t="s">
        <v>636</v>
      </c>
      <c r="C10" s="596"/>
    </row>
    <row r="11" spans="2:19" ht="15.75" thickBot="1"/>
    <row r="12" spans="2:19" ht="15" customHeight="1" thickBot="1">
      <c r="B12" s="226" t="s">
        <v>637</v>
      </c>
      <c r="C12" s="147" t="s">
        <v>16</v>
      </c>
    </row>
    <row r="13" spans="2:19" ht="15.75" customHeight="1" thickBot="1">
      <c r="B13" s="226" t="s">
        <v>100</v>
      </c>
      <c r="C13" s="147" t="s">
        <v>25</v>
      </c>
    </row>
    <row r="14" spans="2:19" ht="15.75" customHeight="1" thickBot="1">
      <c r="B14" s="226" t="s">
        <v>638</v>
      </c>
      <c r="C14" s="147" t="s">
        <v>34</v>
      </c>
    </row>
    <row r="15" spans="2:19" ht="15.75" customHeight="1" thickBot="1">
      <c r="B15" s="226" t="s">
        <v>639</v>
      </c>
      <c r="C15" s="147" t="s">
        <v>640</v>
      </c>
    </row>
    <row r="16" spans="2:19" ht="15.75" thickBot="1">
      <c r="B16" s="226" t="s">
        <v>641</v>
      </c>
      <c r="C16" s="147" t="s">
        <v>642</v>
      </c>
    </row>
    <row r="17" spans="2:19" ht="15.75" thickBot="1">
      <c r="B17" s="226" t="s">
        <v>643</v>
      </c>
      <c r="C17" s="147" t="s">
        <v>644</v>
      </c>
    </row>
    <row r="18" spans="2:19" ht="15.75" thickBot="1"/>
    <row r="19" spans="2:19" ht="15.75" thickBot="1">
      <c r="D19" s="591" t="s">
        <v>645</v>
      </c>
      <c r="E19" s="592"/>
      <c r="F19" s="592"/>
      <c r="G19" s="593"/>
      <c r="H19" s="591" t="s">
        <v>646</v>
      </c>
      <c r="I19" s="592"/>
      <c r="J19" s="592"/>
      <c r="K19" s="593"/>
      <c r="L19" s="591" t="s">
        <v>647</v>
      </c>
      <c r="M19" s="592"/>
      <c r="N19" s="592"/>
      <c r="O19" s="593"/>
      <c r="P19" s="591" t="s">
        <v>648</v>
      </c>
      <c r="Q19" s="592"/>
      <c r="R19" s="592"/>
      <c r="S19" s="593"/>
    </row>
    <row r="20" spans="2:19" ht="45" customHeight="1" thickBot="1">
      <c r="B20" s="597" t="s">
        <v>649</v>
      </c>
      <c r="C20" s="600" t="s">
        <v>650</v>
      </c>
      <c r="D20" s="148"/>
      <c r="E20" s="149" t="s">
        <v>651</v>
      </c>
      <c r="F20" s="300" t="s">
        <v>652</v>
      </c>
      <c r="G20" s="151" t="s">
        <v>653</v>
      </c>
      <c r="H20" s="148"/>
      <c r="I20" s="149" t="s">
        <v>651</v>
      </c>
      <c r="J20" s="150" t="s">
        <v>652</v>
      </c>
      <c r="K20" s="151" t="s">
        <v>653</v>
      </c>
      <c r="L20" s="148" t="s">
        <v>1031</v>
      </c>
      <c r="M20" s="149" t="s">
        <v>651</v>
      </c>
      <c r="N20" s="150" t="s">
        <v>652</v>
      </c>
      <c r="O20" s="151" t="s">
        <v>653</v>
      </c>
      <c r="P20" s="148" t="s">
        <v>1032</v>
      </c>
      <c r="Q20" s="149" t="s">
        <v>651</v>
      </c>
      <c r="R20" s="150" t="s">
        <v>652</v>
      </c>
      <c r="S20" s="151" t="s">
        <v>653</v>
      </c>
    </row>
    <row r="21" spans="2:19" ht="40.5" customHeight="1">
      <c r="B21" s="598"/>
      <c r="C21" s="601"/>
      <c r="D21" s="391" t="s">
        <v>654</v>
      </c>
      <c r="E21" s="392">
        <v>0</v>
      </c>
      <c r="F21" s="392">
        <v>0</v>
      </c>
      <c r="G21" s="393">
        <v>0</v>
      </c>
      <c r="H21" s="394" t="s">
        <v>654</v>
      </c>
      <c r="I21" s="392">
        <v>1484942</v>
      </c>
      <c r="J21" s="392">
        <v>182155</v>
      </c>
      <c r="K21" s="393">
        <v>1302787</v>
      </c>
      <c r="L21" s="391" t="s">
        <v>654</v>
      </c>
      <c r="M21" s="395">
        <v>1600</v>
      </c>
      <c r="N21" s="396">
        <v>1600</v>
      </c>
      <c r="O21" s="397">
        <v>0</v>
      </c>
      <c r="P21" s="391" t="s">
        <v>654</v>
      </c>
      <c r="Q21" s="152"/>
      <c r="R21" s="153"/>
      <c r="S21" s="154"/>
    </row>
    <row r="22" spans="2:19" ht="39.75" customHeight="1">
      <c r="B22" s="598"/>
      <c r="C22" s="601"/>
      <c r="D22" s="398" t="s">
        <v>655</v>
      </c>
      <c r="E22" s="399">
        <v>0</v>
      </c>
      <c r="F22" s="399">
        <v>0</v>
      </c>
      <c r="G22" s="400">
        <v>0</v>
      </c>
      <c r="H22" s="401" t="s">
        <v>655</v>
      </c>
      <c r="I22" s="399">
        <v>0.60670000000000002</v>
      </c>
      <c r="J22" s="402">
        <v>0.58199999999999996</v>
      </c>
      <c r="K22" s="403">
        <v>0.61009999999999998</v>
      </c>
      <c r="L22" s="398" t="s">
        <v>655</v>
      </c>
      <c r="M22" s="402">
        <v>0.9</v>
      </c>
      <c r="N22" s="402">
        <v>0.9</v>
      </c>
      <c r="O22" s="403">
        <v>0</v>
      </c>
      <c r="P22" s="398" t="s">
        <v>655</v>
      </c>
      <c r="Q22" s="155"/>
      <c r="R22" s="155"/>
      <c r="S22" s="156"/>
    </row>
    <row r="23" spans="2:19" ht="37.5" customHeight="1">
      <c r="B23" s="599"/>
      <c r="C23" s="602"/>
      <c r="D23" s="398" t="s">
        <v>656</v>
      </c>
      <c r="E23" s="399">
        <v>0</v>
      </c>
      <c r="F23" s="399">
        <v>0</v>
      </c>
      <c r="G23" s="400">
        <v>0</v>
      </c>
      <c r="H23" s="401" t="s">
        <v>656</v>
      </c>
      <c r="I23" s="402">
        <v>0</v>
      </c>
      <c r="J23" s="402">
        <v>0</v>
      </c>
      <c r="K23" s="403">
        <v>0</v>
      </c>
      <c r="L23" s="398" t="s">
        <v>656</v>
      </c>
      <c r="M23" s="402">
        <v>0</v>
      </c>
      <c r="N23" s="402">
        <v>0</v>
      </c>
      <c r="O23" s="403">
        <v>0</v>
      </c>
      <c r="P23" s="398" t="s">
        <v>656</v>
      </c>
      <c r="Q23" s="155"/>
      <c r="R23" s="155"/>
      <c r="S23" s="156"/>
    </row>
    <row r="24" spans="2:19" ht="15.75" thickBot="1">
      <c r="B24" s="157"/>
      <c r="C24" s="157"/>
      <c r="E24" s="292"/>
      <c r="F24" s="301"/>
      <c r="G24" s="291"/>
      <c r="H24" s="293"/>
      <c r="I24" s="291"/>
      <c r="J24" s="294"/>
      <c r="Q24" s="158"/>
      <c r="R24" s="158"/>
      <c r="S24" s="158"/>
    </row>
    <row r="25" spans="2:19" ht="30" customHeight="1" thickBot="1">
      <c r="B25" s="157"/>
      <c r="C25" s="157"/>
      <c r="D25" s="591" t="s">
        <v>645</v>
      </c>
      <c r="E25" s="592"/>
      <c r="F25" s="592"/>
      <c r="G25" s="593"/>
      <c r="H25" s="591" t="s">
        <v>646</v>
      </c>
      <c r="I25" s="592"/>
      <c r="J25" s="592"/>
      <c r="K25" s="593"/>
      <c r="L25" s="591" t="s">
        <v>647</v>
      </c>
      <c r="M25" s="592"/>
      <c r="N25" s="592"/>
      <c r="O25" s="593"/>
      <c r="P25" s="591" t="s">
        <v>648</v>
      </c>
      <c r="Q25" s="592"/>
      <c r="R25" s="592"/>
      <c r="S25" s="593"/>
    </row>
    <row r="26" spans="2:19" ht="47.25" customHeight="1">
      <c r="B26" s="597" t="s">
        <v>657</v>
      </c>
      <c r="C26" s="597" t="s">
        <v>658</v>
      </c>
      <c r="D26" s="594" t="s">
        <v>659</v>
      </c>
      <c r="E26" s="595"/>
      <c r="F26" s="302" t="s">
        <v>660</v>
      </c>
      <c r="G26" s="160" t="s">
        <v>661</v>
      </c>
      <c r="H26" s="594" t="s">
        <v>659</v>
      </c>
      <c r="I26" s="595"/>
      <c r="J26" s="159" t="s">
        <v>660</v>
      </c>
      <c r="K26" s="160" t="s">
        <v>661</v>
      </c>
      <c r="L26" s="594" t="s">
        <v>659</v>
      </c>
      <c r="M26" s="595"/>
      <c r="N26" s="159" t="s">
        <v>660</v>
      </c>
      <c r="O26" s="160" t="s">
        <v>661</v>
      </c>
      <c r="P26" s="594" t="s">
        <v>659</v>
      </c>
      <c r="Q26" s="595"/>
      <c r="R26" s="159" t="s">
        <v>660</v>
      </c>
      <c r="S26" s="160" t="s">
        <v>661</v>
      </c>
    </row>
    <row r="27" spans="2:19" ht="51" customHeight="1">
      <c r="B27" s="598"/>
      <c r="C27" s="598"/>
      <c r="D27" s="161" t="s">
        <v>654</v>
      </c>
      <c r="E27" s="295">
        <f>E21</f>
        <v>0</v>
      </c>
      <c r="F27" s="613"/>
      <c r="G27" s="615"/>
      <c r="H27" s="161" t="s">
        <v>654</v>
      </c>
      <c r="I27" s="313">
        <f>E27</f>
        <v>0</v>
      </c>
      <c r="J27" s="603"/>
      <c r="K27" s="605"/>
      <c r="L27" s="161" t="s">
        <v>654</v>
      </c>
      <c r="M27" s="162"/>
      <c r="N27" s="603"/>
      <c r="O27" s="605"/>
      <c r="P27" s="161" t="s">
        <v>654</v>
      </c>
      <c r="Q27" s="162"/>
      <c r="R27" s="603"/>
      <c r="S27" s="605"/>
    </row>
    <row r="28" spans="2:19" ht="51" customHeight="1">
      <c r="B28" s="599"/>
      <c r="C28" s="599"/>
      <c r="D28" s="163" t="s">
        <v>664</v>
      </c>
      <c r="E28" s="164"/>
      <c r="F28" s="614"/>
      <c r="G28" s="616"/>
      <c r="H28" s="163" t="s">
        <v>664</v>
      </c>
      <c r="I28" s="165"/>
      <c r="J28" s="604"/>
      <c r="K28" s="606"/>
      <c r="L28" s="163" t="s">
        <v>664</v>
      </c>
      <c r="M28" s="165"/>
      <c r="N28" s="604"/>
      <c r="O28" s="606"/>
      <c r="P28" s="163" t="s">
        <v>664</v>
      </c>
      <c r="Q28" s="165"/>
      <c r="R28" s="604"/>
      <c r="S28" s="606"/>
    </row>
    <row r="29" spans="2:19" ht="33.75" customHeight="1">
      <c r="B29" s="607" t="s">
        <v>665</v>
      </c>
      <c r="C29" s="610" t="s">
        <v>666</v>
      </c>
      <c r="D29" s="383" t="s">
        <v>667</v>
      </c>
      <c r="E29" s="166" t="s">
        <v>643</v>
      </c>
      <c r="F29" s="303" t="s">
        <v>668</v>
      </c>
      <c r="G29" s="167" t="s">
        <v>669</v>
      </c>
      <c r="H29" s="383" t="s">
        <v>667</v>
      </c>
      <c r="I29" s="166" t="s">
        <v>643</v>
      </c>
      <c r="J29" s="166" t="s">
        <v>668</v>
      </c>
      <c r="K29" s="167" t="s">
        <v>669</v>
      </c>
      <c r="L29" s="383" t="s">
        <v>667</v>
      </c>
      <c r="M29" s="166" t="s">
        <v>643</v>
      </c>
      <c r="N29" s="166" t="s">
        <v>668</v>
      </c>
      <c r="O29" s="167" t="s">
        <v>669</v>
      </c>
      <c r="P29" s="383" t="s">
        <v>667</v>
      </c>
      <c r="Q29" s="166" t="s">
        <v>643</v>
      </c>
      <c r="R29" s="166" t="s">
        <v>668</v>
      </c>
      <c r="S29" s="167" t="s">
        <v>669</v>
      </c>
    </row>
    <row r="30" spans="2:19" ht="47.25" customHeight="1">
      <c r="B30" s="608"/>
      <c r="C30" s="611"/>
      <c r="D30" s="168">
        <v>5</v>
      </c>
      <c r="E30" s="169" t="s">
        <v>670</v>
      </c>
      <c r="F30" s="304" t="s">
        <v>671</v>
      </c>
      <c r="G30" s="170" t="s">
        <v>672</v>
      </c>
      <c r="H30" s="171"/>
      <c r="I30" s="172" t="s">
        <v>644</v>
      </c>
      <c r="J30" s="171" t="s">
        <v>671</v>
      </c>
      <c r="K30" s="173" t="s">
        <v>672</v>
      </c>
      <c r="L30" s="171">
        <v>5</v>
      </c>
      <c r="M30" s="172" t="s">
        <v>670</v>
      </c>
      <c r="N30" s="171" t="s">
        <v>671</v>
      </c>
      <c r="O30" s="314" t="s">
        <v>672</v>
      </c>
      <c r="P30" s="171"/>
      <c r="Q30" s="172"/>
      <c r="R30" s="171"/>
      <c r="S30" s="173"/>
    </row>
    <row r="31" spans="2:19" ht="36.75" hidden="1" customHeight="1" outlineLevel="1">
      <c r="B31" s="608"/>
      <c r="C31" s="611"/>
      <c r="D31" s="383" t="s">
        <v>667</v>
      </c>
      <c r="E31" s="166" t="s">
        <v>643</v>
      </c>
      <c r="F31" s="303" t="s">
        <v>668</v>
      </c>
      <c r="G31" s="167" t="s">
        <v>669</v>
      </c>
      <c r="H31" s="383" t="s">
        <v>667</v>
      </c>
      <c r="I31" s="166" t="s">
        <v>643</v>
      </c>
      <c r="J31" s="166" t="s">
        <v>668</v>
      </c>
      <c r="K31" s="167" t="s">
        <v>669</v>
      </c>
      <c r="L31" s="383" t="s">
        <v>667</v>
      </c>
      <c r="M31" s="166" t="s">
        <v>643</v>
      </c>
      <c r="N31" s="166" t="s">
        <v>668</v>
      </c>
      <c r="O31" s="167" t="s">
        <v>669</v>
      </c>
      <c r="P31" s="383" t="s">
        <v>667</v>
      </c>
      <c r="Q31" s="166" t="s">
        <v>643</v>
      </c>
      <c r="R31" s="166" t="s">
        <v>668</v>
      </c>
      <c r="S31" s="167" t="s">
        <v>669</v>
      </c>
    </row>
    <row r="32" spans="2:19" ht="30" hidden="1" customHeight="1" outlineLevel="1">
      <c r="B32" s="608"/>
      <c r="C32" s="611"/>
      <c r="D32" s="168"/>
      <c r="E32" s="169"/>
      <c r="F32" s="304"/>
      <c r="G32" s="170"/>
      <c r="H32" s="171"/>
      <c r="I32" s="172"/>
      <c r="J32" s="171"/>
      <c r="K32" s="173"/>
      <c r="L32" s="171"/>
      <c r="M32" s="172"/>
      <c r="N32" s="171"/>
      <c r="O32" s="173"/>
      <c r="P32" s="171"/>
      <c r="Q32" s="172"/>
      <c r="R32" s="171"/>
      <c r="S32" s="173"/>
    </row>
    <row r="33" spans="2:19" ht="36" hidden="1" customHeight="1" outlineLevel="1">
      <c r="B33" s="608"/>
      <c r="C33" s="611"/>
      <c r="D33" s="383" t="s">
        <v>667</v>
      </c>
      <c r="E33" s="166" t="s">
        <v>643</v>
      </c>
      <c r="F33" s="303" t="s">
        <v>668</v>
      </c>
      <c r="G33" s="167" t="s">
        <v>669</v>
      </c>
      <c r="H33" s="383" t="s">
        <v>667</v>
      </c>
      <c r="I33" s="166" t="s">
        <v>643</v>
      </c>
      <c r="J33" s="166" t="s">
        <v>668</v>
      </c>
      <c r="K33" s="167" t="s">
        <v>669</v>
      </c>
      <c r="L33" s="383" t="s">
        <v>667</v>
      </c>
      <c r="M33" s="166" t="s">
        <v>643</v>
      </c>
      <c r="N33" s="166" t="s">
        <v>668</v>
      </c>
      <c r="O33" s="167" t="s">
        <v>669</v>
      </c>
      <c r="P33" s="383" t="s">
        <v>667</v>
      </c>
      <c r="Q33" s="166" t="s">
        <v>643</v>
      </c>
      <c r="R33" s="166" t="s">
        <v>668</v>
      </c>
      <c r="S33" s="167" t="s">
        <v>669</v>
      </c>
    </row>
    <row r="34" spans="2:19" ht="30" hidden="1" customHeight="1" outlineLevel="1">
      <c r="B34" s="608"/>
      <c r="C34" s="611"/>
      <c r="D34" s="168"/>
      <c r="E34" s="169"/>
      <c r="F34" s="304"/>
      <c r="G34" s="170"/>
      <c r="H34" s="171"/>
      <c r="I34" s="172"/>
      <c r="J34" s="171"/>
      <c r="K34" s="173"/>
      <c r="L34" s="171"/>
      <c r="M34" s="172"/>
      <c r="N34" s="171"/>
      <c r="O34" s="173"/>
      <c r="P34" s="171"/>
      <c r="Q34" s="172"/>
      <c r="R34" s="171"/>
      <c r="S34" s="173"/>
    </row>
    <row r="35" spans="2:19" ht="39" hidden="1" customHeight="1" outlineLevel="1">
      <c r="B35" s="608"/>
      <c r="C35" s="611"/>
      <c r="D35" s="383" t="s">
        <v>667</v>
      </c>
      <c r="E35" s="166" t="s">
        <v>643</v>
      </c>
      <c r="F35" s="303" t="s">
        <v>668</v>
      </c>
      <c r="G35" s="167" t="s">
        <v>669</v>
      </c>
      <c r="H35" s="383" t="s">
        <v>667</v>
      </c>
      <c r="I35" s="166" t="s">
        <v>643</v>
      </c>
      <c r="J35" s="166" t="s">
        <v>668</v>
      </c>
      <c r="K35" s="167" t="s">
        <v>669</v>
      </c>
      <c r="L35" s="383" t="s">
        <v>667</v>
      </c>
      <c r="M35" s="166" t="s">
        <v>643</v>
      </c>
      <c r="N35" s="166" t="s">
        <v>668</v>
      </c>
      <c r="O35" s="167" t="s">
        <v>669</v>
      </c>
      <c r="P35" s="383" t="s">
        <v>667</v>
      </c>
      <c r="Q35" s="166" t="s">
        <v>643</v>
      </c>
      <c r="R35" s="166" t="s">
        <v>668</v>
      </c>
      <c r="S35" s="167" t="s">
        <v>669</v>
      </c>
    </row>
    <row r="36" spans="2:19" ht="30" hidden="1" customHeight="1" outlineLevel="1">
      <c r="B36" s="608"/>
      <c r="C36" s="611"/>
      <c r="D36" s="168"/>
      <c r="E36" s="169"/>
      <c r="F36" s="304"/>
      <c r="G36" s="170"/>
      <c r="H36" s="171"/>
      <c r="I36" s="172"/>
      <c r="J36" s="171"/>
      <c r="K36" s="173"/>
      <c r="L36" s="171"/>
      <c r="M36" s="172"/>
      <c r="N36" s="171"/>
      <c r="O36" s="173"/>
      <c r="P36" s="171"/>
      <c r="Q36" s="172"/>
      <c r="R36" s="171"/>
      <c r="S36" s="173"/>
    </row>
    <row r="37" spans="2:19" ht="36.75" hidden="1" customHeight="1" outlineLevel="1">
      <c r="B37" s="608"/>
      <c r="C37" s="611"/>
      <c r="D37" s="383" t="s">
        <v>667</v>
      </c>
      <c r="E37" s="166" t="s">
        <v>643</v>
      </c>
      <c r="F37" s="303" t="s">
        <v>668</v>
      </c>
      <c r="G37" s="167" t="s">
        <v>669</v>
      </c>
      <c r="H37" s="383" t="s">
        <v>667</v>
      </c>
      <c r="I37" s="166" t="s">
        <v>643</v>
      </c>
      <c r="J37" s="166" t="s">
        <v>668</v>
      </c>
      <c r="K37" s="167" t="s">
        <v>669</v>
      </c>
      <c r="L37" s="383" t="s">
        <v>667</v>
      </c>
      <c r="M37" s="166" t="s">
        <v>643</v>
      </c>
      <c r="N37" s="166" t="s">
        <v>668</v>
      </c>
      <c r="O37" s="167" t="s">
        <v>669</v>
      </c>
      <c r="P37" s="383" t="s">
        <v>667</v>
      </c>
      <c r="Q37" s="166" t="s">
        <v>643</v>
      </c>
      <c r="R37" s="166" t="s">
        <v>668</v>
      </c>
      <c r="S37" s="167" t="s">
        <v>669</v>
      </c>
    </row>
    <row r="38" spans="2:19" ht="30" hidden="1" customHeight="1" outlineLevel="1">
      <c r="B38" s="609"/>
      <c r="C38" s="612"/>
      <c r="D38" s="168"/>
      <c r="E38" s="169"/>
      <c r="F38" s="304"/>
      <c r="G38" s="170"/>
      <c r="H38" s="171"/>
      <c r="I38" s="172"/>
      <c r="J38" s="171"/>
      <c r="K38" s="173"/>
      <c r="L38" s="171"/>
      <c r="M38" s="172"/>
      <c r="N38" s="171"/>
      <c r="O38" s="173"/>
      <c r="P38" s="171"/>
      <c r="Q38" s="172"/>
      <c r="R38" s="171"/>
      <c r="S38" s="173"/>
    </row>
    <row r="39" spans="2:19" ht="30" customHeight="1" collapsed="1">
      <c r="B39" s="607" t="s">
        <v>673</v>
      </c>
      <c r="C39" s="607" t="s">
        <v>674</v>
      </c>
      <c r="D39" s="166" t="s">
        <v>675</v>
      </c>
      <c r="E39" s="166" t="s">
        <v>676</v>
      </c>
      <c r="F39" s="300" t="s">
        <v>677</v>
      </c>
      <c r="G39" s="174"/>
      <c r="H39" s="166" t="s">
        <v>675</v>
      </c>
      <c r="I39" s="166" t="s">
        <v>676</v>
      </c>
      <c r="J39" s="150" t="s">
        <v>677</v>
      </c>
      <c r="K39" s="175"/>
      <c r="L39" s="166" t="s">
        <v>675</v>
      </c>
      <c r="M39" s="166" t="s">
        <v>676</v>
      </c>
      <c r="N39" s="150" t="s">
        <v>677</v>
      </c>
      <c r="O39" s="175"/>
      <c r="P39" s="166" t="s">
        <v>675</v>
      </c>
      <c r="Q39" s="166" t="s">
        <v>676</v>
      </c>
      <c r="R39" s="150" t="s">
        <v>677</v>
      </c>
      <c r="S39" s="175"/>
    </row>
    <row r="40" spans="2:19" ht="30" customHeight="1">
      <c r="B40" s="608"/>
      <c r="C40" s="608"/>
      <c r="D40" s="617">
        <v>0</v>
      </c>
      <c r="E40" s="617"/>
      <c r="F40" s="300" t="s">
        <v>678</v>
      </c>
      <c r="G40" s="176"/>
      <c r="H40" s="619">
        <v>0</v>
      </c>
      <c r="I40" s="619"/>
      <c r="J40" s="150" t="s">
        <v>678</v>
      </c>
      <c r="K40" s="177"/>
      <c r="L40" s="619">
        <v>0</v>
      </c>
      <c r="M40" s="619"/>
      <c r="N40" s="150" t="s">
        <v>678</v>
      </c>
      <c r="O40" s="177"/>
      <c r="P40" s="619"/>
      <c r="Q40" s="619"/>
      <c r="R40" s="150" t="s">
        <v>678</v>
      </c>
      <c r="S40" s="177"/>
    </row>
    <row r="41" spans="2:19" ht="30" customHeight="1">
      <c r="B41" s="608"/>
      <c r="C41" s="608"/>
      <c r="D41" s="618"/>
      <c r="E41" s="618"/>
      <c r="F41" s="300" t="s">
        <v>679</v>
      </c>
      <c r="G41" s="170"/>
      <c r="H41" s="620"/>
      <c r="I41" s="620"/>
      <c r="J41" s="150" t="s">
        <v>679</v>
      </c>
      <c r="K41" s="173"/>
      <c r="L41" s="620"/>
      <c r="M41" s="620"/>
      <c r="N41" s="150" t="s">
        <v>679</v>
      </c>
      <c r="O41" s="173"/>
      <c r="P41" s="620"/>
      <c r="Q41" s="620"/>
      <c r="R41" s="150" t="s">
        <v>679</v>
      </c>
      <c r="S41" s="173"/>
    </row>
    <row r="42" spans="2:19" ht="30" customHeight="1" outlineLevel="1">
      <c r="B42" s="608"/>
      <c r="C42" s="608"/>
      <c r="D42" s="166" t="s">
        <v>675</v>
      </c>
      <c r="E42" s="166" t="s">
        <v>676</v>
      </c>
      <c r="F42" s="300" t="s">
        <v>677</v>
      </c>
      <c r="G42" s="174"/>
      <c r="H42" s="166" t="s">
        <v>675</v>
      </c>
      <c r="I42" s="166" t="s">
        <v>676</v>
      </c>
      <c r="J42" s="150" t="s">
        <v>677</v>
      </c>
      <c r="K42" s="175"/>
      <c r="L42" s="166" t="s">
        <v>675</v>
      </c>
      <c r="M42" s="166" t="s">
        <v>676</v>
      </c>
      <c r="N42" s="150" t="s">
        <v>677</v>
      </c>
      <c r="O42" s="175"/>
      <c r="P42" s="166" t="s">
        <v>675</v>
      </c>
      <c r="Q42" s="166" t="s">
        <v>676</v>
      </c>
      <c r="R42" s="150" t="s">
        <v>677</v>
      </c>
      <c r="S42" s="175"/>
    </row>
    <row r="43" spans="2:19" ht="30" customHeight="1" outlineLevel="1">
      <c r="B43" s="608"/>
      <c r="C43" s="608"/>
      <c r="D43" s="617"/>
      <c r="E43" s="617"/>
      <c r="F43" s="300" t="s">
        <v>678</v>
      </c>
      <c r="G43" s="176"/>
      <c r="H43" s="619"/>
      <c r="I43" s="619"/>
      <c r="J43" s="150" t="s">
        <v>678</v>
      </c>
      <c r="K43" s="177"/>
      <c r="L43" s="619"/>
      <c r="M43" s="619"/>
      <c r="N43" s="150" t="s">
        <v>678</v>
      </c>
      <c r="O43" s="177"/>
      <c r="P43" s="619"/>
      <c r="Q43" s="619"/>
      <c r="R43" s="150" t="s">
        <v>678</v>
      </c>
      <c r="S43" s="177"/>
    </row>
    <row r="44" spans="2:19" ht="30" customHeight="1" outlineLevel="1">
      <c r="B44" s="608"/>
      <c r="C44" s="608"/>
      <c r="D44" s="618"/>
      <c r="E44" s="618"/>
      <c r="F44" s="300" t="s">
        <v>679</v>
      </c>
      <c r="G44" s="170"/>
      <c r="H44" s="620"/>
      <c r="I44" s="620"/>
      <c r="J44" s="150" t="s">
        <v>679</v>
      </c>
      <c r="K44" s="173"/>
      <c r="L44" s="620"/>
      <c r="M44" s="620"/>
      <c r="N44" s="150" t="s">
        <v>679</v>
      </c>
      <c r="O44" s="173"/>
      <c r="P44" s="620"/>
      <c r="Q44" s="620"/>
      <c r="R44" s="150" t="s">
        <v>679</v>
      </c>
      <c r="S44" s="173"/>
    </row>
    <row r="45" spans="2:19" ht="30" customHeight="1" outlineLevel="1">
      <c r="B45" s="608"/>
      <c r="C45" s="608"/>
      <c r="D45" s="166" t="s">
        <v>675</v>
      </c>
      <c r="E45" s="166" t="s">
        <v>676</v>
      </c>
      <c r="F45" s="300" t="s">
        <v>677</v>
      </c>
      <c r="G45" s="174"/>
      <c r="H45" s="166" t="s">
        <v>675</v>
      </c>
      <c r="I45" s="166" t="s">
        <v>676</v>
      </c>
      <c r="J45" s="150" t="s">
        <v>677</v>
      </c>
      <c r="K45" s="175"/>
      <c r="L45" s="166" t="s">
        <v>675</v>
      </c>
      <c r="M45" s="166" t="s">
        <v>676</v>
      </c>
      <c r="N45" s="150" t="s">
        <v>677</v>
      </c>
      <c r="O45" s="175"/>
      <c r="P45" s="166" t="s">
        <v>675</v>
      </c>
      <c r="Q45" s="166" t="s">
        <v>676</v>
      </c>
      <c r="R45" s="150" t="s">
        <v>677</v>
      </c>
      <c r="S45" s="175"/>
    </row>
    <row r="46" spans="2:19" ht="30" customHeight="1" outlineLevel="1">
      <c r="B46" s="608"/>
      <c r="C46" s="608"/>
      <c r="D46" s="617"/>
      <c r="E46" s="617"/>
      <c r="F46" s="300" t="s">
        <v>678</v>
      </c>
      <c r="G46" s="176"/>
      <c r="H46" s="619"/>
      <c r="I46" s="619"/>
      <c r="J46" s="150" t="s">
        <v>678</v>
      </c>
      <c r="K46" s="177"/>
      <c r="L46" s="619"/>
      <c r="M46" s="619"/>
      <c r="N46" s="150" t="s">
        <v>678</v>
      </c>
      <c r="O46" s="177"/>
      <c r="P46" s="619"/>
      <c r="Q46" s="619"/>
      <c r="R46" s="150" t="s">
        <v>678</v>
      </c>
      <c r="S46" s="177"/>
    </row>
    <row r="47" spans="2:19" ht="30" customHeight="1" outlineLevel="1">
      <c r="B47" s="608"/>
      <c r="C47" s="608"/>
      <c r="D47" s="618"/>
      <c r="E47" s="618"/>
      <c r="F47" s="300" t="s">
        <v>679</v>
      </c>
      <c r="G47" s="170"/>
      <c r="H47" s="620"/>
      <c r="I47" s="620"/>
      <c r="J47" s="150" t="s">
        <v>679</v>
      </c>
      <c r="K47" s="173"/>
      <c r="L47" s="620"/>
      <c r="M47" s="620"/>
      <c r="N47" s="150" t="s">
        <v>679</v>
      </c>
      <c r="O47" s="173"/>
      <c r="P47" s="620"/>
      <c r="Q47" s="620"/>
      <c r="R47" s="150" t="s">
        <v>679</v>
      </c>
      <c r="S47" s="173"/>
    </row>
    <row r="48" spans="2:19" ht="30" customHeight="1" outlineLevel="1">
      <c r="B48" s="608"/>
      <c r="C48" s="608"/>
      <c r="D48" s="166" t="s">
        <v>675</v>
      </c>
      <c r="E48" s="166" t="s">
        <v>676</v>
      </c>
      <c r="F48" s="300" t="s">
        <v>677</v>
      </c>
      <c r="G48" s="174"/>
      <c r="H48" s="166" t="s">
        <v>675</v>
      </c>
      <c r="I48" s="166" t="s">
        <v>676</v>
      </c>
      <c r="J48" s="150" t="s">
        <v>677</v>
      </c>
      <c r="K48" s="175"/>
      <c r="L48" s="166" t="s">
        <v>675</v>
      </c>
      <c r="M48" s="166" t="s">
        <v>676</v>
      </c>
      <c r="N48" s="150" t="s">
        <v>677</v>
      </c>
      <c r="O48" s="175"/>
      <c r="P48" s="166" t="s">
        <v>675</v>
      </c>
      <c r="Q48" s="166" t="s">
        <v>676</v>
      </c>
      <c r="R48" s="150" t="s">
        <v>677</v>
      </c>
      <c r="S48" s="175"/>
    </row>
    <row r="49" spans="2:19" ht="30" customHeight="1" outlineLevel="1">
      <c r="B49" s="608"/>
      <c r="C49" s="608"/>
      <c r="D49" s="617"/>
      <c r="E49" s="617"/>
      <c r="F49" s="300" t="s">
        <v>678</v>
      </c>
      <c r="G49" s="176"/>
      <c r="H49" s="619"/>
      <c r="I49" s="619"/>
      <c r="J49" s="150" t="s">
        <v>678</v>
      </c>
      <c r="K49" s="177"/>
      <c r="L49" s="619"/>
      <c r="M49" s="619"/>
      <c r="N49" s="150" t="s">
        <v>678</v>
      </c>
      <c r="O49" s="177"/>
      <c r="P49" s="619"/>
      <c r="Q49" s="619"/>
      <c r="R49" s="150" t="s">
        <v>678</v>
      </c>
      <c r="S49" s="177"/>
    </row>
    <row r="50" spans="2:19" ht="30" customHeight="1" outlineLevel="1">
      <c r="B50" s="609"/>
      <c r="C50" s="609"/>
      <c r="D50" s="618"/>
      <c r="E50" s="618"/>
      <c r="F50" s="300" t="s">
        <v>679</v>
      </c>
      <c r="G50" s="170"/>
      <c r="H50" s="620"/>
      <c r="I50" s="620"/>
      <c r="J50" s="150" t="s">
        <v>679</v>
      </c>
      <c r="K50" s="173"/>
      <c r="L50" s="620"/>
      <c r="M50" s="620"/>
      <c r="N50" s="150" t="s">
        <v>679</v>
      </c>
      <c r="O50" s="173"/>
      <c r="P50" s="620"/>
      <c r="Q50" s="620"/>
      <c r="R50" s="150" t="s">
        <v>679</v>
      </c>
      <c r="S50" s="173"/>
    </row>
    <row r="51" spans="2:19" ht="30" customHeight="1" thickBot="1">
      <c r="C51" s="178"/>
      <c r="D51" s="179"/>
    </row>
    <row r="52" spans="2:19" ht="30" customHeight="1" thickBot="1">
      <c r="D52" s="591" t="s">
        <v>645</v>
      </c>
      <c r="E52" s="592"/>
      <c r="F52" s="592"/>
      <c r="G52" s="593"/>
      <c r="H52" s="591" t="s">
        <v>646</v>
      </c>
      <c r="I52" s="592"/>
      <c r="J52" s="592"/>
      <c r="K52" s="593"/>
      <c r="L52" s="591" t="s">
        <v>647</v>
      </c>
      <c r="M52" s="592"/>
      <c r="N52" s="592"/>
      <c r="O52" s="593"/>
      <c r="P52" s="591" t="s">
        <v>648</v>
      </c>
      <c r="Q52" s="592"/>
      <c r="R52" s="592"/>
      <c r="S52" s="593"/>
    </row>
    <row r="53" spans="2:19" ht="30" customHeight="1">
      <c r="B53" s="597" t="s">
        <v>680</v>
      </c>
      <c r="C53" s="597" t="s">
        <v>681</v>
      </c>
      <c r="D53" s="627" t="s">
        <v>682</v>
      </c>
      <c r="E53" s="631"/>
      <c r="F53" s="305" t="s">
        <v>643</v>
      </c>
      <c r="G53" s="181" t="s">
        <v>683</v>
      </c>
      <c r="H53" s="627" t="s">
        <v>682</v>
      </c>
      <c r="I53" s="631"/>
      <c r="J53" s="180" t="s">
        <v>643</v>
      </c>
      <c r="K53" s="181" t="s">
        <v>683</v>
      </c>
      <c r="L53" s="627" t="s">
        <v>682</v>
      </c>
      <c r="M53" s="631"/>
      <c r="N53" s="180" t="s">
        <v>643</v>
      </c>
      <c r="O53" s="181" t="s">
        <v>683</v>
      </c>
      <c r="P53" s="627" t="s">
        <v>682</v>
      </c>
      <c r="Q53" s="631"/>
      <c r="R53" s="180" t="s">
        <v>643</v>
      </c>
      <c r="S53" s="181" t="s">
        <v>683</v>
      </c>
    </row>
    <row r="54" spans="2:19" ht="45" customHeight="1">
      <c r="B54" s="598"/>
      <c r="C54" s="598"/>
      <c r="D54" s="161" t="s">
        <v>654</v>
      </c>
      <c r="E54" s="162">
        <v>0</v>
      </c>
      <c r="F54" s="613" t="s">
        <v>644</v>
      </c>
      <c r="G54" s="615" t="s">
        <v>684</v>
      </c>
      <c r="H54" s="161" t="s">
        <v>654</v>
      </c>
      <c r="I54" s="162">
        <v>60</v>
      </c>
      <c r="J54" s="603" t="s">
        <v>644</v>
      </c>
      <c r="K54" s="605" t="s">
        <v>685</v>
      </c>
      <c r="L54" s="161" t="s">
        <v>654</v>
      </c>
      <c r="M54" s="162">
        <v>57</v>
      </c>
      <c r="N54" s="603" t="s">
        <v>644</v>
      </c>
      <c r="O54" s="605" t="s">
        <v>686</v>
      </c>
      <c r="P54" s="161" t="s">
        <v>654</v>
      </c>
      <c r="Q54" s="162"/>
      <c r="R54" s="603"/>
      <c r="S54" s="605"/>
    </row>
    <row r="55" spans="2:19" ht="45" customHeight="1">
      <c r="B55" s="599"/>
      <c r="C55" s="599"/>
      <c r="D55" s="163" t="s">
        <v>664</v>
      </c>
      <c r="E55" s="183">
        <v>0</v>
      </c>
      <c r="F55" s="614"/>
      <c r="G55" s="616"/>
      <c r="H55" s="163" t="s">
        <v>664</v>
      </c>
      <c r="I55" s="165">
        <v>0.5</v>
      </c>
      <c r="J55" s="604"/>
      <c r="K55" s="606"/>
      <c r="L55" s="163" t="s">
        <v>664</v>
      </c>
      <c r="M55" s="165">
        <v>0.37</v>
      </c>
      <c r="N55" s="604"/>
      <c r="O55" s="606"/>
      <c r="P55" s="163" t="s">
        <v>664</v>
      </c>
      <c r="Q55" s="165"/>
      <c r="R55" s="604"/>
      <c r="S55" s="606"/>
    </row>
    <row r="56" spans="2:19" ht="30" customHeight="1">
      <c r="B56" s="607" t="s">
        <v>687</v>
      </c>
      <c r="C56" s="607" t="s">
        <v>688</v>
      </c>
      <c r="D56" s="166" t="s">
        <v>689</v>
      </c>
      <c r="E56" s="376" t="s">
        <v>690</v>
      </c>
      <c r="F56" s="621" t="s">
        <v>691</v>
      </c>
      <c r="G56" s="622"/>
      <c r="H56" s="166" t="s">
        <v>689</v>
      </c>
      <c r="I56" s="376" t="s">
        <v>690</v>
      </c>
      <c r="J56" s="621" t="s">
        <v>691</v>
      </c>
      <c r="K56" s="622"/>
      <c r="L56" s="166" t="s">
        <v>689</v>
      </c>
      <c r="M56" s="376" t="s">
        <v>690</v>
      </c>
      <c r="N56" s="621" t="s">
        <v>691</v>
      </c>
      <c r="O56" s="622"/>
      <c r="P56" s="166" t="s">
        <v>689</v>
      </c>
      <c r="Q56" s="376" t="s">
        <v>690</v>
      </c>
      <c r="R56" s="621" t="s">
        <v>691</v>
      </c>
      <c r="S56" s="622"/>
    </row>
    <row r="57" spans="2:19" ht="30" customHeight="1">
      <c r="B57" s="608"/>
      <c r="C57" s="609"/>
      <c r="D57" s="182">
        <v>0</v>
      </c>
      <c r="E57" s="183">
        <v>0</v>
      </c>
      <c r="F57" s="623" t="s">
        <v>692</v>
      </c>
      <c r="G57" s="624"/>
      <c r="H57" s="184">
        <v>60</v>
      </c>
      <c r="I57" s="185">
        <v>0.5</v>
      </c>
      <c r="J57" s="625" t="s">
        <v>692</v>
      </c>
      <c r="K57" s="626"/>
      <c r="L57" s="184">
        <v>57</v>
      </c>
      <c r="M57" s="185">
        <v>0.37</v>
      </c>
      <c r="N57" s="625" t="s">
        <v>692</v>
      </c>
      <c r="O57" s="626"/>
      <c r="P57" s="184"/>
      <c r="Q57" s="185"/>
      <c r="R57" s="625"/>
      <c r="S57" s="626"/>
    </row>
    <row r="58" spans="2:19" ht="30" customHeight="1">
      <c r="B58" s="608"/>
      <c r="C58" s="607" t="s">
        <v>693</v>
      </c>
      <c r="D58" s="186" t="s">
        <v>691</v>
      </c>
      <c r="E58" s="375" t="s">
        <v>668</v>
      </c>
      <c r="F58" s="303" t="s">
        <v>643</v>
      </c>
      <c r="G58" s="381" t="s">
        <v>683</v>
      </c>
      <c r="H58" s="186" t="s">
        <v>691</v>
      </c>
      <c r="I58" s="375" t="s">
        <v>668</v>
      </c>
      <c r="J58" s="166" t="s">
        <v>643</v>
      </c>
      <c r="K58" s="381" t="s">
        <v>683</v>
      </c>
      <c r="L58" s="186" t="s">
        <v>691</v>
      </c>
      <c r="M58" s="375" t="s">
        <v>668</v>
      </c>
      <c r="N58" s="166" t="s">
        <v>643</v>
      </c>
      <c r="O58" s="381" t="s">
        <v>683</v>
      </c>
      <c r="P58" s="186" t="s">
        <v>691</v>
      </c>
      <c r="Q58" s="375" t="s">
        <v>668</v>
      </c>
      <c r="R58" s="166" t="s">
        <v>643</v>
      </c>
      <c r="S58" s="381" t="s">
        <v>683</v>
      </c>
    </row>
    <row r="59" spans="2:19" ht="30" customHeight="1">
      <c r="B59" s="609"/>
      <c r="C59" s="634"/>
      <c r="D59" s="187" t="s">
        <v>692</v>
      </c>
      <c r="E59" s="188" t="s">
        <v>694</v>
      </c>
      <c r="F59" s="304" t="s">
        <v>644</v>
      </c>
      <c r="G59" s="189" t="s">
        <v>684</v>
      </c>
      <c r="H59" s="190" t="s">
        <v>692</v>
      </c>
      <c r="I59" s="191" t="s">
        <v>694</v>
      </c>
      <c r="J59" s="171" t="s">
        <v>644</v>
      </c>
      <c r="K59" s="192" t="s">
        <v>685</v>
      </c>
      <c r="L59" s="190" t="s">
        <v>692</v>
      </c>
      <c r="M59" s="191" t="s">
        <v>694</v>
      </c>
      <c r="N59" s="171" t="s">
        <v>644</v>
      </c>
      <c r="O59" s="192" t="s">
        <v>686</v>
      </c>
      <c r="P59" s="190"/>
      <c r="Q59" s="191"/>
      <c r="R59" s="171"/>
      <c r="S59" s="192"/>
    </row>
    <row r="60" spans="2:19" ht="30" customHeight="1" thickBot="1">
      <c r="B60" s="157"/>
      <c r="C60" s="193"/>
      <c r="D60" s="179"/>
    </row>
    <row r="61" spans="2:19" ht="30" customHeight="1" thickBot="1">
      <c r="B61" s="157"/>
      <c r="C61" s="157"/>
      <c r="D61" s="591" t="s">
        <v>645</v>
      </c>
      <c r="E61" s="592"/>
      <c r="F61" s="592"/>
      <c r="G61" s="592"/>
      <c r="H61" s="591" t="s">
        <v>646</v>
      </c>
      <c r="I61" s="592"/>
      <c r="J61" s="592"/>
      <c r="K61" s="593"/>
      <c r="L61" s="592" t="s">
        <v>647</v>
      </c>
      <c r="M61" s="592"/>
      <c r="N61" s="592"/>
      <c r="O61" s="592"/>
      <c r="P61" s="591" t="s">
        <v>648</v>
      </c>
      <c r="Q61" s="592"/>
      <c r="R61" s="592"/>
      <c r="S61" s="593"/>
    </row>
    <row r="62" spans="2:19" ht="30" customHeight="1">
      <c r="B62" s="597" t="s">
        <v>695</v>
      </c>
      <c r="C62" s="597" t="s">
        <v>696</v>
      </c>
      <c r="D62" s="594" t="s">
        <v>697</v>
      </c>
      <c r="E62" s="595"/>
      <c r="F62" s="627" t="s">
        <v>643</v>
      </c>
      <c r="G62" s="628"/>
      <c r="H62" s="629" t="s">
        <v>697</v>
      </c>
      <c r="I62" s="595"/>
      <c r="J62" s="627" t="s">
        <v>643</v>
      </c>
      <c r="K62" s="630"/>
      <c r="L62" s="629" t="s">
        <v>697</v>
      </c>
      <c r="M62" s="595"/>
      <c r="N62" s="627" t="s">
        <v>643</v>
      </c>
      <c r="O62" s="630"/>
      <c r="P62" s="629" t="s">
        <v>697</v>
      </c>
      <c r="Q62" s="595"/>
      <c r="R62" s="627" t="s">
        <v>643</v>
      </c>
      <c r="S62" s="630"/>
    </row>
    <row r="63" spans="2:19" ht="36.75" customHeight="1">
      <c r="B63" s="599"/>
      <c r="C63" s="599"/>
      <c r="D63" s="637"/>
      <c r="E63" s="638"/>
      <c r="F63" s="639"/>
      <c r="G63" s="640"/>
      <c r="H63" s="641"/>
      <c r="I63" s="642"/>
      <c r="J63" s="632"/>
      <c r="K63" s="633"/>
      <c r="L63" s="643"/>
      <c r="M63" s="644"/>
      <c r="N63" s="632"/>
      <c r="O63" s="633"/>
      <c r="P63" s="643"/>
      <c r="Q63" s="644"/>
      <c r="R63" s="632"/>
      <c r="S63" s="633"/>
    </row>
    <row r="64" spans="2:19" ht="45" customHeight="1">
      <c r="B64" s="607" t="s">
        <v>698</v>
      </c>
      <c r="C64" s="607" t="s">
        <v>699</v>
      </c>
      <c r="D64" s="166" t="s">
        <v>700</v>
      </c>
      <c r="E64" s="166" t="s">
        <v>701</v>
      </c>
      <c r="F64" s="621" t="s">
        <v>702</v>
      </c>
      <c r="G64" s="622"/>
      <c r="H64" s="194" t="s">
        <v>700</v>
      </c>
      <c r="I64" s="166" t="s">
        <v>701</v>
      </c>
      <c r="J64" s="645" t="s">
        <v>702</v>
      </c>
      <c r="K64" s="622"/>
      <c r="L64" s="194" t="s">
        <v>700</v>
      </c>
      <c r="M64" s="166" t="s">
        <v>701</v>
      </c>
      <c r="N64" s="645" t="s">
        <v>702</v>
      </c>
      <c r="O64" s="622"/>
      <c r="P64" s="194" t="s">
        <v>700</v>
      </c>
      <c r="Q64" s="166" t="s">
        <v>701</v>
      </c>
      <c r="R64" s="645" t="s">
        <v>702</v>
      </c>
      <c r="S64" s="622"/>
    </row>
    <row r="65" spans="2:19" ht="27" customHeight="1">
      <c r="B65" s="609"/>
      <c r="C65" s="609"/>
      <c r="D65" s="296">
        <f>E21</f>
        <v>0</v>
      </c>
      <c r="E65" s="183"/>
      <c r="F65" s="646"/>
      <c r="G65" s="646"/>
      <c r="H65" s="297">
        <f>D65</f>
        <v>0</v>
      </c>
      <c r="I65" s="185"/>
      <c r="J65" s="647"/>
      <c r="K65" s="648"/>
      <c r="L65" s="184"/>
      <c r="M65" s="185"/>
      <c r="N65" s="647"/>
      <c r="O65" s="648"/>
      <c r="P65" s="184"/>
      <c r="Q65" s="185"/>
      <c r="R65" s="647"/>
      <c r="S65" s="648"/>
    </row>
    <row r="66" spans="2:19" ht="33.75" customHeight="1" thickBot="1">
      <c r="B66" s="157"/>
      <c r="C66" s="157"/>
    </row>
    <row r="67" spans="2:19" ht="37.5" customHeight="1" thickBot="1">
      <c r="B67" s="157"/>
      <c r="C67" s="157"/>
      <c r="D67" s="591" t="s">
        <v>645</v>
      </c>
      <c r="E67" s="592"/>
      <c r="F67" s="592"/>
      <c r="G67" s="593"/>
      <c r="H67" s="592" t="s">
        <v>646</v>
      </c>
      <c r="I67" s="592"/>
      <c r="J67" s="592"/>
      <c r="K67" s="593"/>
      <c r="L67" s="592" t="s">
        <v>646</v>
      </c>
      <c r="M67" s="592"/>
      <c r="N67" s="592"/>
      <c r="O67" s="593"/>
      <c r="P67" s="592" t="s">
        <v>646</v>
      </c>
      <c r="Q67" s="592"/>
      <c r="R67" s="592"/>
      <c r="S67" s="593"/>
    </row>
    <row r="68" spans="2:19" ht="37.5" customHeight="1">
      <c r="B68" s="597" t="s">
        <v>704</v>
      </c>
      <c r="C68" s="597" t="s">
        <v>705</v>
      </c>
      <c r="D68" s="195" t="s">
        <v>706</v>
      </c>
      <c r="E68" s="180" t="s">
        <v>707</v>
      </c>
      <c r="F68" s="627" t="s">
        <v>708</v>
      </c>
      <c r="G68" s="630"/>
      <c r="H68" s="195" t="s">
        <v>706</v>
      </c>
      <c r="I68" s="180" t="s">
        <v>707</v>
      </c>
      <c r="J68" s="627" t="s">
        <v>708</v>
      </c>
      <c r="K68" s="630"/>
      <c r="L68" s="195" t="s">
        <v>706</v>
      </c>
      <c r="M68" s="180" t="s">
        <v>707</v>
      </c>
      <c r="N68" s="627" t="s">
        <v>708</v>
      </c>
      <c r="O68" s="630"/>
      <c r="P68" s="195" t="s">
        <v>706</v>
      </c>
      <c r="Q68" s="180" t="s">
        <v>707</v>
      </c>
      <c r="R68" s="627" t="s">
        <v>708</v>
      </c>
      <c r="S68" s="630"/>
    </row>
    <row r="69" spans="2:19" ht="44.25" customHeight="1">
      <c r="B69" s="598"/>
      <c r="C69" s="599"/>
      <c r="D69" s="196" t="s">
        <v>644</v>
      </c>
      <c r="E69" s="197" t="s">
        <v>694</v>
      </c>
      <c r="F69" s="650" t="s">
        <v>709</v>
      </c>
      <c r="G69" s="651"/>
      <c r="H69" s="198" t="s">
        <v>644</v>
      </c>
      <c r="I69" s="199" t="s">
        <v>694</v>
      </c>
      <c r="J69" s="635" t="s">
        <v>710</v>
      </c>
      <c r="K69" s="636"/>
      <c r="L69" s="198" t="s">
        <v>644</v>
      </c>
      <c r="M69" s="199" t="s">
        <v>694</v>
      </c>
      <c r="N69" s="635" t="s">
        <v>864</v>
      </c>
      <c r="O69" s="636"/>
      <c r="P69" s="198"/>
      <c r="Q69" s="199"/>
      <c r="R69" s="635"/>
      <c r="S69" s="636"/>
    </row>
    <row r="70" spans="2:19" ht="36.75" customHeight="1">
      <c r="B70" s="598"/>
      <c r="C70" s="597" t="s">
        <v>711</v>
      </c>
      <c r="D70" s="166" t="s">
        <v>643</v>
      </c>
      <c r="E70" s="383" t="s">
        <v>712</v>
      </c>
      <c r="F70" s="621" t="s">
        <v>713</v>
      </c>
      <c r="G70" s="622"/>
      <c r="H70" s="166" t="s">
        <v>643</v>
      </c>
      <c r="I70" s="383" t="s">
        <v>712</v>
      </c>
      <c r="J70" s="621" t="s">
        <v>713</v>
      </c>
      <c r="K70" s="622"/>
      <c r="L70" s="166" t="s">
        <v>643</v>
      </c>
      <c r="M70" s="383" t="s">
        <v>712</v>
      </c>
      <c r="N70" s="621" t="s">
        <v>713</v>
      </c>
      <c r="O70" s="622"/>
      <c r="P70" s="166" t="s">
        <v>643</v>
      </c>
      <c r="Q70" s="383" t="s">
        <v>712</v>
      </c>
      <c r="R70" s="621" t="s">
        <v>713</v>
      </c>
      <c r="S70" s="622"/>
    </row>
    <row r="71" spans="2:19" ht="30" customHeight="1">
      <c r="B71" s="598"/>
      <c r="C71" s="598"/>
      <c r="D71" s="169" t="s">
        <v>644</v>
      </c>
      <c r="E71" s="197" t="s">
        <v>714</v>
      </c>
      <c r="F71" s="639" t="s">
        <v>715</v>
      </c>
      <c r="G71" s="649"/>
      <c r="H71" s="171" t="s">
        <v>644</v>
      </c>
      <c r="I71" s="199" t="s">
        <v>714</v>
      </c>
      <c r="J71" s="632" t="s">
        <v>716</v>
      </c>
      <c r="K71" s="633"/>
      <c r="L71" s="171" t="s">
        <v>644</v>
      </c>
      <c r="M71" s="199" t="s">
        <v>714</v>
      </c>
      <c r="N71" s="632" t="s">
        <v>715</v>
      </c>
      <c r="O71" s="633"/>
      <c r="P71" s="171"/>
      <c r="Q71" s="199"/>
      <c r="R71" s="632"/>
      <c r="S71" s="633"/>
    </row>
    <row r="72" spans="2:19" ht="30" customHeight="1" outlineLevel="1">
      <c r="B72" s="598"/>
      <c r="C72" s="598"/>
      <c r="D72" s="169" t="s">
        <v>717</v>
      </c>
      <c r="E72" s="197" t="s">
        <v>714</v>
      </c>
      <c r="F72" s="639" t="s">
        <v>715</v>
      </c>
      <c r="G72" s="649"/>
      <c r="H72" s="171" t="s">
        <v>717</v>
      </c>
      <c r="I72" s="199" t="s">
        <v>714</v>
      </c>
      <c r="J72" s="632" t="s">
        <v>716</v>
      </c>
      <c r="K72" s="633"/>
      <c r="L72" s="171" t="s">
        <v>717</v>
      </c>
      <c r="M72" s="199" t="s">
        <v>714</v>
      </c>
      <c r="N72" s="632" t="s">
        <v>715</v>
      </c>
      <c r="O72" s="633"/>
      <c r="P72" s="171"/>
      <c r="Q72" s="199"/>
      <c r="R72" s="632"/>
      <c r="S72" s="633"/>
    </row>
    <row r="73" spans="2:19" ht="30" customHeight="1" outlineLevel="1">
      <c r="B73" s="598"/>
      <c r="C73" s="598"/>
      <c r="D73" s="169"/>
      <c r="E73" s="197"/>
      <c r="F73" s="639"/>
      <c r="G73" s="649"/>
      <c r="H73" s="171"/>
      <c r="I73" s="199"/>
      <c r="J73" s="632"/>
      <c r="K73" s="633"/>
      <c r="L73" s="171"/>
      <c r="M73" s="199"/>
      <c r="N73" s="632"/>
      <c r="O73" s="633"/>
      <c r="P73" s="171"/>
      <c r="Q73" s="199"/>
      <c r="R73" s="632"/>
      <c r="S73" s="633"/>
    </row>
    <row r="74" spans="2:19" ht="30" customHeight="1" outlineLevel="1">
      <c r="B74" s="598"/>
      <c r="C74" s="598"/>
      <c r="D74" s="169"/>
      <c r="E74" s="197"/>
      <c r="F74" s="639"/>
      <c r="G74" s="649"/>
      <c r="H74" s="171"/>
      <c r="I74" s="199"/>
      <c r="J74" s="632"/>
      <c r="K74" s="633"/>
      <c r="L74" s="171"/>
      <c r="M74" s="199"/>
      <c r="N74" s="632"/>
      <c r="O74" s="633"/>
      <c r="P74" s="171"/>
      <c r="Q74" s="199"/>
      <c r="R74" s="632"/>
      <c r="S74" s="633"/>
    </row>
    <row r="75" spans="2:19" ht="30" customHeight="1" outlineLevel="1">
      <c r="B75" s="598"/>
      <c r="C75" s="598"/>
      <c r="D75" s="169"/>
      <c r="E75" s="197"/>
      <c r="F75" s="639"/>
      <c r="G75" s="649"/>
      <c r="H75" s="171"/>
      <c r="I75" s="199"/>
      <c r="J75" s="632"/>
      <c r="K75" s="633"/>
      <c r="L75" s="171"/>
      <c r="M75" s="199"/>
      <c r="N75" s="632"/>
      <c r="O75" s="633"/>
      <c r="P75" s="171"/>
      <c r="Q75" s="199"/>
      <c r="R75" s="632"/>
      <c r="S75" s="633"/>
    </row>
    <row r="76" spans="2:19" ht="30" customHeight="1" outlineLevel="1">
      <c r="B76" s="599"/>
      <c r="C76" s="599"/>
      <c r="D76" s="169"/>
      <c r="E76" s="197"/>
      <c r="F76" s="639"/>
      <c r="G76" s="649"/>
      <c r="H76" s="171"/>
      <c r="I76" s="199"/>
      <c r="J76" s="632"/>
      <c r="K76" s="633"/>
      <c r="L76" s="171"/>
      <c r="M76" s="199"/>
      <c r="N76" s="632"/>
      <c r="O76" s="633"/>
      <c r="P76" s="171"/>
      <c r="Q76" s="199"/>
      <c r="R76" s="632"/>
      <c r="S76" s="633"/>
    </row>
    <row r="77" spans="2:19" ht="35.25" customHeight="1">
      <c r="B77" s="607" t="s">
        <v>718</v>
      </c>
      <c r="C77" s="667" t="s">
        <v>719</v>
      </c>
      <c r="D77" s="376" t="s">
        <v>720</v>
      </c>
      <c r="E77" s="621" t="s">
        <v>691</v>
      </c>
      <c r="F77" s="668"/>
      <c r="G77" s="167" t="s">
        <v>643</v>
      </c>
      <c r="H77" s="376" t="s">
        <v>720</v>
      </c>
      <c r="I77" s="621" t="s">
        <v>691</v>
      </c>
      <c r="J77" s="668"/>
      <c r="K77" s="167" t="s">
        <v>643</v>
      </c>
      <c r="L77" s="376" t="s">
        <v>720</v>
      </c>
      <c r="M77" s="621" t="s">
        <v>691</v>
      </c>
      <c r="N77" s="668"/>
      <c r="O77" s="167" t="s">
        <v>643</v>
      </c>
      <c r="P77" s="376" t="s">
        <v>720</v>
      </c>
      <c r="Q77" s="621" t="s">
        <v>691</v>
      </c>
      <c r="R77" s="668"/>
      <c r="S77" s="167" t="s">
        <v>643</v>
      </c>
    </row>
    <row r="78" spans="2:19" ht="35.25" customHeight="1">
      <c r="B78" s="608"/>
      <c r="C78" s="667"/>
      <c r="D78" s="379"/>
      <c r="E78" s="657"/>
      <c r="F78" s="658"/>
      <c r="G78" s="200"/>
      <c r="H78" s="377"/>
      <c r="I78" s="652"/>
      <c r="J78" s="653"/>
      <c r="K78" s="201"/>
      <c r="L78" s="377"/>
      <c r="M78" s="652"/>
      <c r="N78" s="653"/>
      <c r="O78" s="201"/>
      <c r="P78" s="377"/>
      <c r="Q78" s="652"/>
      <c r="R78" s="653"/>
      <c r="S78" s="201"/>
    </row>
    <row r="79" spans="2:19" ht="35.25" customHeight="1" outlineLevel="1">
      <c r="B79" s="608"/>
      <c r="C79" s="667"/>
      <c r="D79" s="379"/>
      <c r="E79" s="657"/>
      <c r="F79" s="658"/>
      <c r="G79" s="200"/>
      <c r="H79" s="377"/>
      <c r="I79" s="652"/>
      <c r="J79" s="653"/>
      <c r="K79" s="201"/>
      <c r="L79" s="377"/>
      <c r="M79" s="652"/>
      <c r="N79" s="653"/>
      <c r="O79" s="201"/>
      <c r="P79" s="377"/>
      <c r="Q79" s="652"/>
      <c r="R79" s="653"/>
      <c r="S79" s="201"/>
    </row>
    <row r="80" spans="2:19" ht="35.25" customHeight="1" outlineLevel="1">
      <c r="B80" s="608"/>
      <c r="C80" s="667"/>
      <c r="D80" s="379"/>
      <c r="E80" s="657"/>
      <c r="F80" s="658"/>
      <c r="G80" s="200"/>
      <c r="H80" s="377"/>
      <c r="I80" s="652"/>
      <c r="J80" s="653"/>
      <c r="K80" s="201"/>
      <c r="L80" s="377"/>
      <c r="M80" s="652"/>
      <c r="N80" s="653"/>
      <c r="O80" s="201"/>
      <c r="P80" s="377"/>
      <c r="Q80" s="652"/>
      <c r="R80" s="653"/>
      <c r="S80" s="201"/>
    </row>
    <row r="81" spans="2:19" ht="35.25" customHeight="1" outlineLevel="1">
      <c r="B81" s="608"/>
      <c r="C81" s="667"/>
      <c r="D81" s="379"/>
      <c r="E81" s="657"/>
      <c r="F81" s="658"/>
      <c r="G81" s="200"/>
      <c r="H81" s="377"/>
      <c r="I81" s="652"/>
      <c r="J81" s="653"/>
      <c r="K81" s="201"/>
      <c r="L81" s="377"/>
      <c r="M81" s="652"/>
      <c r="N81" s="653"/>
      <c r="O81" s="201"/>
      <c r="P81" s="377"/>
      <c r="Q81" s="652"/>
      <c r="R81" s="653"/>
      <c r="S81" s="201"/>
    </row>
    <row r="82" spans="2:19" ht="35.25" customHeight="1" outlineLevel="1">
      <c r="B82" s="608"/>
      <c r="C82" s="667"/>
      <c r="D82" s="379"/>
      <c r="E82" s="657"/>
      <c r="F82" s="658"/>
      <c r="G82" s="200"/>
      <c r="H82" s="377"/>
      <c r="I82" s="652"/>
      <c r="J82" s="653"/>
      <c r="K82" s="201"/>
      <c r="L82" s="377"/>
      <c r="M82" s="652"/>
      <c r="N82" s="653"/>
      <c r="O82" s="201"/>
      <c r="P82" s="377"/>
      <c r="Q82" s="652"/>
      <c r="R82" s="653"/>
      <c r="S82" s="201"/>
    </row>
    <row r="83" spans="2:19" ht="33" customHeight="1" outlineLevel="1">
      <c r="B83" s="609"/>
      <c r="C83" s="667"/>
      <c r="D83" s="379"/>
      <c r="E83" s="657"/>
      <c r="F83" s="658"/>
      <c r="G83" s="200"/>
      <c r="H83" s="377"/>
      <c r="I83" s="652"/>
      <c r="J83" s="653"/>
      <c r="K83" s="201"/>
      <c r="L83" s="377"/>
      <c r="M83" s="652"/>
      <c r="N83" s="653"/>
      <c r="O83" s="201"/>
      <c r="P83" s="377"/>
      <c r="Q83" s="652"/>
      <c r="R83" s="653"/>
      <c r="S83" s="201"/>
    </row>
    <row r="84" spans="2:19" ht="31.5" customHeight="1" thickBot="1">
      <c r="B84" s="157"/>
      <c r="C84" s="202"/>
      <c r="D84" s="179"/>
    </row>
    <row r="85" spans="2:19" ht="30.75" customHeight="1" thickBot="1">
      <c r="B85" s="157"/>
      <c r="C85" s="157"/>
      <c r="D85" s="591" t="s">
        <v>645</v>
      </c>
      <c r="E85" s="592"/>
      <c r="F85" s="592"/>
      <c r="G85" s="593"/>
      <c r="H85" s="654" t="s">
        <v>645</v>
      </c>
      <c r="I85" s="655"/>
      <c r="J85" s="655"/>
      <c r="K85" s="671"/>
      <c r="L85" s="654" t="s">
        <v>645</v>
      </c>
      <c r="M85" s="655"/>
      <c r="N85" s="655"/>
      <c r="O85" s="656"/>
      <c r="P85" s="703" t="s">
        <v>645</v>
      </c>
      <c r="Q85" s="655"/>
      <c r="R85" s="655"/>
      <c r="S85" s="671"/>
    </row>
    <row r="86" spans="2:19" ht="30.75" customHeight="1">
      <c r="B86" s="597" t="s">
        <v>723</v>
      </c>
      <c r="C86" s="597" t="s">
        <v>724</v>
      </c>
      <c r="D86" s="627" t="s">
        <v>725</v>
      </c>
      <c r="E86" s="631"/>
      <c r="F86" s="305" t="s">
        <v>643</v>
      </c>
      <c r="G86" s="203" t="s">
        <v>691</v>
      </c>
      <c r="H86" s="669" t="s">
        <v>725</v>
      </c>
      <c r="I86" s="631"/>
      <c r="J86" s="180" t="s">
        <v>643</v>
      </c>
      <c r="K86" s="203" t="s">
        <v>691</v>
      </c>
      <c r="L86" s="669" t="s">
        <v>725</v>
      </c>
      <c r="M86" s="631"/>
      <c r="N86" s="180" t="s">
        <v>643</v>
      </c>
      <c r="O86" s="203" t="s">
        <v>691</v>
      </c>
      <c r="P86" s="669" t="s">
        <v>725</v>
      </c>
      <c r="Q86" s="631"/>
      <c r="R86" s="180" t="s">
        <v>643</v>
      </c>
      <c r="S86" s="203" t="s">
        <v>691</v>
      </c>
    </row>
    <row r="87" spans="2:19" ht="29.25" customHeight="1">
      <c r="B87" s="599"/>
      <c r="C87" s="599"/>
      <c r="D87" s="639" t="s">
        <v>726</v>
      </c>
      <c r="E87" s="670"/>
      <c r="F87" s="306" t="s">
        <v>644</v>
      </c>
      <c r="G87" s="204" t="s">
        <v>727</v>
      </c>
      <c r="H87" s="380"/>
      <c r="I87" s="382"/>
      <c r="J87" s="198"/>
      <c r="K87" s="205"/>
      <c r="L87" s="380"/>
      <c r="M87" s="382"/>
      <c r="N87" s="198"/>
      <c r="O87" s="205"/>
      <c r="P87" s="380"/>
      <c r="Q87" s="382"/>
      <c r="R87" s="198"/>
      <c r="S87" s="205"/>
    </row>
    <row r="88" spans="2:19" ht="45" customHeight="1">
      <c r="B88" s="679" t="s">
        <v>728</v>
      </c>
      <c r="C88" s="607" t="s">
        <v>729</v>
      </c>
      <c r="D88" s="166" t="s">
        <v>730</v>
      </c>
      <c r="E88" s="166" t="s">
        <v>731</v>
      </c>
      <c r="F88" s="307" t="s">
        <v>732</v>
      </c>
      <c r="G88" s="167" t="s">
        <v>733</v>
      </c>
      <c r="H88" s="166" t="s">
        <v>730</v>
      </c>
      <c r="I88" s="166" t="s">
        <v>731</v>
      </c>
      <c r="J88" s="376" t="s">
        <v>732</v>
      </c>
      <c r="K88" s="167" t="s">
        <v>733</v>
      </c>
      <c r="L88" s="166" t="s">
        <v>730</v>
      </c>
      <c r="M88" s="166" t="s">
        <v>731</v>
      </c>
      <c r="N88" s="376" t="s">
        <v>732</v>
      </c>
      <c r="O88" s="167" t="s">
        <v>733</v>
      </c>
      <c r="P88" s="166" t="s">
        <v>730</v>
      </c>
      <c r="Q88" s="166" t="s">
        <v>731</v>
      </c>
      <c r="R88" s="376" t="s">
        <v>732</v>
      </c>
      <c r="S88" s="167" t="s">
        <v>733</v>
      </c>
    </row>
    <row r="89" spans="2:19" ht="29.25" customHeight="1">
      <c r="B89" s="679"/>
      <c r="C89" s="608"/>
      <c r="D89" s="661" t="s">
        <v>734</v>
      </c>
      <c r="E89" s="663">
        <v>4</v>
      </c>
      <c r="F89" s="665" t="s">
        <v>735</v>
      </c>
      <c r="G89" s="659" t="s">
        <v>736</v>
      </c>
      <c r="H89" s="672" t="s">
        <v>734</v>
      </c>
      <c r="I89" s="672">
        <v>40</v>
      </c>
      <c r="J89" s="672" t="s">
        <v>735</v>
      </c>
      <c r="K89" s="674" t="s">
        <v>663</v>
      </c>
      <c r="L89" s="672" t="s">
        <v>734</v>
      </c>
      <c r="M89" s="672">
        <v>1</v>
      </c>
      <c r="N89" s="672" t="s">
        <v>735</v>
      </c>
      <c r="O89" s="674" t="s">
        <v>736</v>
      </c>
      <c r="P89" s="672"/>
      <c r="Q89" s="672"/>
      <c r="R89" s="672"/>
      <c r="S89" s="674"/>
    </row>
    <row r="90" spans="2:19" ht="29.25" customHeight="1">
      <c r="B90" s="679"/>
      <c r="C90" s="608"/>
      <c r="D90" s="662"/>
      <c r="E90" s="664"/>
      <c r="F90" s="666"/>
      <c r="G90" s="660"/>
      <c r="H90" s="673"/>
      <c r="I90" s="673"/>
      <c r="J90" s="673"/>
      <c r="K90" s="675"/>
      <c r="L90" s="673"/>
      <c r="M90" s="673"/>
      <c r="N90" s="673"/>
      <c r="O90" s="675"/>
      <c r="P90" s="673"/>
      <c r="Q90" s="673"/>
      <c r="R90" s="673"/>
      <c r="S90" s="675"/>
    </row>
    <row r="91" spans="2:19" ht="36" outlineLevel="1">
      <c r="B91" s="679"/>
      <c r="C91" s="608"/>
      <c r="D91" s="166" t="s">
        <v>730</v>
      </c>
      <c r="E91" s="166" t="s">
        <v>731</v>
      </c>
      <c r="F91" s="307" t="s">
        <v>732</v>
      </c>
      <c r="G91" s="167" t="s">
        <v>733</v>
      </c>
      <c r="H91" s="166" t="s">
        <v>730</v>
      </c>
      <c r="I91" s="166" t="s">
        <v>731</v>
      </c>
      <c r="J91" s="376" t="s">
        <v>732</v>
      </c>
      <c r="K91" s="167" t="s">
        <v>733</v>
      </c>
      <c r="L91" s="166" t="s">
        <v>730</v>
      </c>
      <c r="M91" s="166" t="s">
        <v>731</v>
      </c>
      <c r="N91" s="376" t="s">
        <v>732</v>
      </c>
      <c r="O91" s="167" t="s">
        <v>733</v>
      </c>
      <c r="P91" s="166" t="s">
        <v>730</v>
      </c>
      <c r="Q91" s="166" t="s">
        <v>731</v>
      </c>
      <c r="R91" s="376" t="s">
        <v>732</v>
      </c>
      <c r="S91" s="167" t="s">
        <v>733</v>
      </c>
    </row>
    <row r="92" spans="2:19" ht="29.25" customHeight="1" outlineLevel="1">
      <c r="B92" s="679"/>
      <c r="C92" s="608"/>
      <c r="D92" s="661" t="s">
        <v>535</v>
      </c>
      <c r="E92" s="663">
        <v>1</v>
      </c>
      <c r="F92" s="665" t="s">
        <v>735</v>
      </c>
      <c r="G92" s="659" t="s">
        <v>736</v>
      </c>
      <c r="H92" s="672" t="s">
        <v>535</v>
      </c>
      <c r="I92" s="672">
        <v>1</v>
      </c>
      <c r="J92" s="672" t="s">
        <v>735</v>
      </c>
      <c r="K92" s="674" t="s">
        <v>663</v>
      </c>
      <c r="L92" s="672"/>
      <c r="M92" s="672"/>
      <c r="N92" s="672"/>
      <c r="O92" s="674"/>
      <c r="P92" s="672"/>
      <c r="Q92" s="672"/>
      <c r="R92" s="672"/>
      <c r="S92" s="674"/>
    </row>
    <row r="93" spans="2:19" ht="29.25" customHeight="1" outlineLevel="1">
      <c r="B93" s="679"/>
      <c r="C93" s="608"/>
      <c r="D93" s="662"/>
      <c r="E93" s="664"/>
      <c r="F93" s="666"/>
      <c r="G93" s="660"/>
      <c r="H93" s="673"/>
      <c r="I93" s="673"/>
      <c r="J93" s="673"/>
      <c r="K93" s="675"/>
      <c r="L93" s="673"/>
      <c r="M93" s="673"/>
      <c r="N93" s="673"/>
      <c r="O93" s="675"/>
      <c r="P93" s="673"/>
      <c r="Q93" s="673"/>
      <c r="R93" s="673"/>
      <c r="S93" s="675"/>
    </row>
    <row r="94" spans="2:19" ht="36" outlineLevel="1">
      <c r="B94" s="679"/>
      <c r="C94" s="608"/>
      <c r="D94" s="166" t="s">
        <v>730</v>
      </c>
      <c r="E94" s="166" t="s">
        <v>731</v>
      </c>
      <c r="F94" s="307" t="s">
        <v>732</v>
      </c>
      <c r="G94" s="167" t="s">
        <v>733</v>
      </c>
      <c r="H94" s="166" t="s">
        <v>730</v>
      </c>
      <c r="I94" s="166" t="s">
        <v>731</v>
      </c>
      <c r="J94" s="376" t="s">
        <v>732</v>
      </c>
      <c r="K94" s="167" t="s">
        <v>733</v>
      </c>
      <c r="L94" s="166" t="s">
        <v>730</v>
      </c>
      <c r="M94" s="166" t="s">
        <v>731</v>
      </c>
      <c r="N94" s="376" t="s">
        <v>732</v>
      </c>
      <c r="O94" s="167" t="s">
        <v>733</v>
      </c>
      <c r="P94" s="166" t="s">
        <v>730</v>
      </c>
      <c r="Q94" s="166" t="s">
        <v>731</v>
      </c>
      <c r="R94" s="376" t="s">
        <v>732</v>
      </c>
      <c r="S94" s="167" t="s">
        <v>733</v>
      </c>
    </row>
    <row r="95" spans="2:19" ht="29.25" customHeight="1" outlineLevel="1">
      <c r="B95" s="679"/>
      <c r="C95" s="608"/>
      <c r="D95" s="661" t="s">
        <v>737</v>
      </c>
      <c r="E95" s="663">
        <v>1</v>
      </c>
      <c r="F95" s="665" t="s">
        <v>738</v>
      </c>
      <c r="G95" s="659" t="s">
        <v>736</v>
      </c>
      <c r="H95" s="672" t="s">
        <v>737</v>
      </c>
      <c r="I95" s="672"/>
      <c r="J95" s="672"/>
      <c r="K95" s="674" t="s">
        <v>663</v>
      </c>
      <c r="L95" s="672" t="s">
        <v>737</v>
      </c>
      <c r="M95" s="672">
        <v>1</v>
      </c>
      <c r="N95" s="672"/>
      <c r="O95" s="674" t="s">
        <v>736</v>
      </c>
      <c r="P95" s="672"/>
      <c r="Q95" s="672"/>
      <c r="R95" s="672"/>
      <c r="S95" s="674"/>
    </row>
    <row r="96" spans="2:19" ht="29.25" customHeight="1" outlineLevel="1">
      <c r="B96" s="679"/>
      <c r="C96" s="608"/>
      <c r="D96" s="662"/>
      <c r="E96" s="664"/>
      <c r="F96" s="666"/>
      <c r="G96" s="660"/>
      <c r="H96" s="673"/>
      <c r="I96" s="673"/>
      <c r="J96" s="673"/>
      <c r="K96" s="675"/>
      <c r="L96" s="673"/>
      <c r="M96" s="673"/>
      <c r="N96" s="673"/>
      <c r="O96" s="675"/>
      <c r="P96" s="673"/>
      <c r="Q96" s="673"/>
      <c r="R96" s="673"/>
      <c r="S96" s="675"/>
    </row>
    <row r="97" spans="2:19" ht="36" outlineLevel="1">
      <c r="B97" s="679"/>
      <c r="C97" s="608"/>
      <c r="D97" s="166" t="s">
        <v>730</v>
      </c>
      <c r="E97" s="166" t="s">
        <v>731</v>
      </c>
      <c r="F97" s="307" t="s">
        <v>732</v>
      </c>
      <c r="G97" s="167" t="s">
        <v>733</v>
      </c>
      <c r="H97" s="166" t="s">
        <v>730</v>
      </c>
      <c r="I97" s="166" t="s">
        <v>731</v>
      </c>
      <c r="J97" s="376" t="s">
        <v>732</v>
      </c>
      <c r="K97" s="167" t="s">
        <v>733</v>
      </c>
      <c r="L97" s="166" t="s">
        <v>730</v>
      </c>
      <c r="M97" s="166" t="s">
        <v>731</v>
      </c>
      <c r="N97" s="376" t="s">
        <v>732</v>
      </c>
      <c r="O97" s="167" t="s">
        <v>733</v>
      </c>
      <c r="P97" s="166" t="s">
        <v>730</v>
      </c>
      <c r="Q97" s="166" t="s">
        <v>731</v>
      </c>
      <c r="R97" s="376" t="s">
        <v>732</v>
      </c>
      <c r="S97" s="167" t="s">
        <v>733</v>
      </c>
    </row>
    <row r="98" spans="2:19" ht="29.25" customHeight="1" outlineLevel="1">
      <c r="B98" s="679"/>
      <c r="C98" s="608"/>
      <c r="D98" s="661"/>
      <c r="E98" s="663"/>
      <c r="F98" s="665"/>
      <c r="G98" s="659"/>
      <c r="H98" s="672"/>
      <c r="I98" s="672"/>
      <c r="J98" s="672"/>
      <c r="K98" s="674"/>
      <c r="L98" s="672"/>
      <c r="M98" s="672"/>
      <c r="N98" s="672"/>
      <c r="O98" s="674"/>
      <c r="P98" s="672"/>
      <c r="Q98" s="672"/>
      <c r="R98" s="672"/>
      <c r="S98" s="674"/>
    </row>
    <row r="99" spans="2:19" ht="29.25" customHeight="1" outlineLevel="1">
      <c r="B99" s="679"/>
      <c r="C99" s="609"/>
      <c r="D99" s="662"/>
      <c r="E99" s="664"/>
      <c r="F99" s="666"/>
      <c r="G99" s="660"/>
      <c r="H99" s="673"/>
      <c r="I99" s="673"/>
      <c r="J99" s="673"/>
      <c r="K99" s="675"/>
      <c r="L99" s="673"/>
      <c r="M99" s="673"/>
      <c r="N99" s="673"/>
      <c r="O99" s="675"/>
      <c r="P99" s="673"/>
      <c r="Q99" s="673"/>
      <c r="R99" s="673"/>
      <c r="S99" s="675"/>
    </row>
    <row r="100" spans="2:19" ht="15.75" thickBot="1">
      <c r="B100" s="157"/>
      <c r="C100" s="157"/>
    </row>
    <row r="101" spans="2:19" ht="15.75" thickBot="1">
      <c r="B101" s="157"/>
      <c r="C101" s="157"/>
      <c r="D101" s="591" t="s">
        <v>645</v>
      </c>
      <c r="E101" s="592"/>
      <c r="F101" s="592"/>
      <c r="G101" s="593"/>
      <c r="H101" s="654" t="s">
        <v>739</v>
      </c>
      <c r="I101" s="655"/>
      <c r="J101" s="655"/>
      <c r="K101" s="671"/>
      <c r="L101" s="654" t="s">
        <v>647</v>
      </c>
      <c r="M101" s="655"/>
      <c r="N101" s="655"/>
      <c r="O101" s="671"/>
      <c r="P101" s="654" t="s">
        <v>648</v>
      </c>
      <c r="Q101" s="655"/>
      <c r="R101" s="655"/>
      <c r="S101" s="671"/>
    </row>
    <row r="102" spans="2:19" ht="33.75" customHeight="1">
      <c r="B102" s="676" t="s">
        <v>740</v>
      </c>
      <c r="C102" s="597" t="s">
        <v>741</v>
      </c>
      <c r="D102" s="378" t="s">
        <v>742</v>
      </c>
      <c r="E102" s="206" t="s">
        <v>743</v>
      </c>
      <c r="F102" s="627" t="s">
        <v>744</v>
      </c>
      <c r="G102" s="630"/>
      <c r="H102" s="378" t="s">
        <v>742</v>
      </c>
      <c r="I102" s="206" t="s">
        <v>743</v>
      </c>
      <c r="J102" s="627" t="s">
        <v>744</v>
      </c>
      <c r="K102" s="630"/>
      <c r="L102" s="378" t="s">
        <v>742</v>
      </c>
      <c r="M102" s="206" t="s">
        <v>743</v>
      </c>
      <c r="N102" s="627" t="s">
        <v>744</v>
      </c>
      <c r="O102" s="630"/>
      <c r="P102" s="378" t="s">
        <v>742</v>
      </c>
      <c r="Q102" s="206" t="s">
        <v>743</v>
      </c>
      <c r="R102" s="627" t="s">
        <v>744</v>
      </c>
      <c r="S102" s="630"/>
    </row>
    <row r="103" spans="2:19" ht="30" customHeight="1">
      <c r="B103" s="677"/>
      <c r="C103" s="599"/>
      <c r="D103" s="207"/>
      <c r="E103" s="208"/>
      <c r="F103" s="639"/>
      <c r="G103" s="649"/>
      <c r="H103" s="209"/>
      <c r="I103" s="210"/>
      <c r="J103" s="680"/>
      <c r="K103" s="681"/>
      <c r="L103" s="209"/>
      <c r="M103" s="210"/>
      <c r="N103" s="680"/>
      <c r="O103" s="681"/>
      <c r="P103" s="209"/>
      <c r="Q103" s="210"/>
      <c r="R103" s="680"/>
      <c r="S103" s="681"/>
    </row>
    <row r="104" spans="2:19" ht="32.25" customHeight="1">
      <c r="B104" s="677"/>
      <c r="C104" s="676" t="s">
        <v>745</v>
      </c>
      <c r="D104" s="211" t="s">
        <v>742</v>
      </c>
      <c r="E104" s="166" t="s">
        <v>743</v>
      </c>
      <c r="F104" s="303" t="s">
        <v>746</v>
      </c>
      <c r="G104" s="381" t="s">
        <v>747</v>
      </c>
      <c r="H104" s="211" t="s">
        <v>742</v>
      </c>
      <c r="I104" s="166" t="s">
        <v>743</v>
      </c>
      <c r="J104" s="166" t="s">
        <v>746</v>
      </c>
      <c r="K104" s="381" t="s">
        <v>747</v>
      </c>
      <c r="L104" s="211" t="s">
        <v>742</v>
      </c>
      <c r="M104" s="166" t="s">
        <v>743</v>
      </c>
      <c r="N104" s="166" t="s">
        <v>746</v>
      </c>
      <c r="O104" s="381" t="s">
        <v>747</v>
      </c>
      <c r="P104" s="211" t="s">
        <v>742</v>
      </c>
      <c r="Q104" s="166" t="s">
        <v>743</v>
      </c>
      <c r="R104" s="166" t="s">
        <v>746</v>
      </c>
      <c r="S104" s="381" t="s">
        <v>747</v>
      </c>
    </row>
    <row r="105" spans="2:19" ht="27.75" customHeight="1">
      <c r="B105" s="677"/>
      <c r="C105" s="677"/>
      <c r="D105" s="207"/>
      <c r="E105" s="183"/>
      <c r="F105" s="308"/>
      <c r="G105" s="204"/>
      <c r="H105" s="209"/>
      <c r="I105" s="185"/>
      <c r="J105" s="199"/>
      <c r="K105" s="205"/>
      <c r="L105" s="209"/>
      <c r="M105" s="185"/>
      <c r="N105" s="199"/>
      <c r="O105" s="205"/>
      <c r="P105" s="209"/>
      <c r="Q105" s="185"/>
      <c r="R105" s="199"/>
      <c r="S105" s="205"/>
    </row>
    <row r="106" spans="2:19" ht="27.75" customHeight="1" outlineLevel="1">
      <c r="B106" s="677"/>
      <c r="C106" s="677"/>
      <c r="D106" s="211" t="s">
        <v>742</v>
      </c>
      <c r="E106" s="166" t="s">
        <v>743</v>
      </c>
      <c r="F106" s="303" t="s">
        <v>746</v>
      </c>
      <c r="G106" s="381" t="s">
        <v>747</v>
      </c>
      <c r="H106" s="211" t="s">
        <v>742</v>
      </c>
      <c r="I106" s="166" t="s">
        <v>743</v>
      </c>
      <c r="J106" s="166" t="s">
        <v>746</v>
      </c>
      <c r="K106" s="381" t="s">
        <v>747</v>
      </c>
      <c r="L106" s="211" t="s">
        <v>742</v>
      </c>
      <c r="M106" s="166" t="s">
        <v>743</v>
      </c>
      <c r="N106" s="166" t="s">
        <v>746</v>
      </c>
      <c r="O106" s="381" t="s">
        <v>747</v>
      </c>
      <c r="P106" s="211" t="s">
        <v>742</v>
      </c>
      <c r="Q106" s="166" t="s">
        <v>743</v>
      </c>
      <c r="R106" s="166" t="s">
        <v>746</v>
      </c>
      <c r="S106" s="381" t="s">
        <v>747</v>
      </c>
    </row>
    <row r="107" spans="2:19" ht="27.75" customHeight="1" outlineLevel="1">
      <c r="B107" s="677"/>
      <c r="C107" s="677"/>
      <c r="D107" s="207"/>
      <c r="E107" s="183"/>
      <c r="F107" s="308"/>
      <c r="G107" s="204"/>
      <c r="H107" s="209"/>
      <c r="I107" s="185"/>
      <c r="J107" s="199"/>
      <c r="K107" s="205"/>
      <c r="L107" s="209"/>
      <c r="M107" s="185"/>
      <c r="N107" s="199"/>
      <c r="O107" s="205"/>
      <c r="P107" s="209"/>
      <c r="Q107" s="185"/>
      <c r="R107" s="199"/>
      <c r="S107" s="205"/>
    </row>
    <row r="108" spans="2:19" ht="27.75" customHeight="1" outlineLevel="1">
      <c r="B108" s="677"/>
      <c r="C108" s="677"/>
      <c r="D108" s="211" t="s">
        <v>742</v>
      </c>
      <c r="E108" s="166" t="s">
        <v>743</v>
      </c>
      <c r="F108" s="303" t="s">
        <v>746</v>
      </c>
      <c r="G108" s="381" t="s">
        <v>747</v>
      </c>
      <c r="H108" s="211" t="s">
        <v>742</v>
      </c>
      <c r="I108" s="166" t="s">
        <v>743</v>
      </c>
      <c r="J108" s="166" t="s">
        <v>746</v>
      </c>
      <c r="K108" s="381" t="s">
        <v>747</v>
      </c>
      <c r="L108" s="211" t="s">
        <v>742</v>
      </c>
      <c r="M108" s="166" t="s">
        <v>743</v>
      </c>
      <c r="N108" s="166" t="s">
        <v>746</v>
      </c>
      <c r="O108" s="381" t="s">
        <v>747</v>
      </c>
      <c r="P108" s="211" t="s">
        <v>742</v>
      </c>
      <c r="Q108" s="166" t="s">
        <v>743</v>
      </c>
      <c r="R108" s="166" t="s">
        <v>746</v>
      </c>
      <c r="S108" s="381" t="s">
        <v>747</v>
      </c>
    </row>
    <row r="109" spans="2:19" ht="27.75" customHeight="1" outlineLevel="1">
      <c r="B109" s="677"/>
      <c r="C109" s="677"/>
      <c r="D109" s="207"/>
      <c r="E109" s="183"/>
      <c r="F109" s="308"/>
      <c r="G109" s="204"/>
      <c r="H109" s="209"/>
      <c r="I109" s="185"/>
      <c r="J109" s="199"/>
      <c r="K109" s="205"/>
      <c r="L109" s="209"/>
      <c r="M109" s="185"/>
      <c r="N109" s="199"/>
      <c r="O109" s="205"/>
      <c r="P109" s="209"/>
      <c r="Q109" s="185"/>
      <c r="R109" s="199"/>
      <c r="S109" s="205"/>
    </row>
    <row r="110" spans="2:19" ht="27.75" customHeight="1" outlineLevel="1">
      <c r="B110" s="677"/>
      <c r="C110" s="677"/>
      <c r="D110" s="211" t="s">
        <v>742</v>
      </c>
      <c r="E110" s="166" t="s">
        <v>743</v>
      </c>
      <c r="F110" s="303" t="s">
        <v>746</v>
      </c>
      <c r="G110" s="381" t="s">
        <v>747</v>
      </c>
      <c r="H110" s="211" t="s">
        <v>742</v>
      </c>
      <c r="I110" s="166" t="s">
        <v>743</v>
      </c>
      <c r="J110" s="166" t="s">
        <v>746</v>
      </c>
      <c r="K110" s="381" t="s">
        <v>747</v>
      </c>
      <c r="L110" s="211" t="s">
        <v>742</v>
      </c>
      <c r="M110" s="166" t="s">
        <v>743</v>
      </c>
      <c r="N110" s="166" t="s">
        <v>746</v>
      </c>
      <c r="O110" s="381" t="s">
        <v>747</v>
      </c>
      <c r="P110" s="211" t="s">
        <v>742</v>
      </c>
      <c r="Q110" s="166" t="s">
        <v>743</v>
      </c>
      <c r="R110" s="166" t="s">
        <v>746</v>
      </c>
      <c r="S110" s="381" t="s">
        <v>747</v>
      </c>
    </row>
    <row r="111" spans="2:19" ht="27.75" customHeight="1" outlineLevel="1">
      <c r="B111" s="678"/>
      <c r="C111" s="678"/>
      <c r="D111" s="207"/>
      <c r="E111" s="183"/>
      <c r="F111" s="308"/>
      <c r="G111" s="204"/>
      <c r="H111" s="209"/>
      <c r="I111" s="185"/>
      <c r="J111" s="199"/>
      <c r="K111" s="205"/>
      <c r="L111" s="209"/>
      <c r="M111" s="185"/>
      <c r="N111" s="199"/>
      <c r="O111" s="205"/>
      <c r="P111" s="209"/>
      <c r="Q111" s="185"/>
      <c r="R111" s="199"/>
      <c r="S111" s="205"/>
    </row>
    <row r="112" spans="2:19" ht="26.25" customHeight="1">
      <c r="B112" s="610" t="s">
        <v>748</v>
      </c>
      <c r="C112" s="684" t="s">
        <v>749</v>
      </c>
      <c r="D112" s="212" t="s">
        <v>750</v>
      </c>
      <c r="E112" s="212" t="s">
        <v>751</v>
      </c>
      <c r="F112" s="309" t="s">
        <v>643</v>
      </c>
      <c r="G112" s="213" t="s">
        <v>752</v>
      </c>
      <c r="H112" s="214" t="s">
        <v>750</v>
      </c>
      <c r="I112" s="212" t="s">
        <v>751</v>
      </c>
      <c r="J112" s="212" t="s">
        <v>643</v>
      </c>
      <c r="K112" s="213" t="s">
        <v>752</v>
      </c>
      <c r="L112" s="212" t="s">
        <v>750</v>
      </c>
      <c r="M112" s="212" t="s">
        <v>751</v>
      </c>
      <c r="N112" s="212" t="s">
        <v>643</v>
      </c>
      <c r="O112" s="213" t="s">
        <v>752</v>
      </c>
      <c r="P112" s="212" t="s">
        <v>750</v>
      </c>
      <c r="Q112" s="212" t="s">
        <v>751</v>
      </c>
      <c r="R112" s="212" t="s">
        <v>643</v>
      </c>
      <c r="S112" s="213" t="s">
        <v>752</v>
      </c>
    </row>
    <row r="113" spans="2:19" ht="32.25" customHeight="1">
      <c r="B113" s="611"/>
      <c r="C113" s="685"/>
      <c r="D113" s="182"/>
      <c r="E113" s="182"/>
      <c r="F113" s="310"/>
      <c r="G113" s="182"/>
      <c r="H113" s="377"/>
      <c r="I113" s="184"/>
      <c r="J113" s="184"/>
      <c r="K113" s="201"/>
      <c r="L113" s="184"/>
      <c r="M113" s="184"/>
      <c r="N113" s="184"/>
      <c r="O113" s="201"/>
      <c r="P113" s="184"/>
      <c r="Q113" s="184"/>
      <c r="R113" s="184"/>
      <c r="S113" s="201"/>
    </row>
    <row r="114" spans="2:19" ht="32.25" customHeight="1">
      <c r="B114" s="611"/>
      <c r="C114" s="610" t="s">
        <v>753</v>
      </c>
      <c r="D114" s="166" t="s">
        <v>754</v>
      </c>
      <c r="E114" s="621" t="s">
        <v>755</v>
      </c>
      <c r="F114" s="668"/>
      <c r="G114" s="167" t="s">
        <v>756</v>
      </c>
      <c r="H114" s="166" t="s">
        <v>754</v>
      </c>
      <c r="I114" s="621" t="s">
        <v>755</v>
      </c>
      <c r="J114" s="668"/>
      <c r="K114" s="167" t="s">
        <v>756</v>
      </c>
      <c r="L114" s="166" t="s">
        <v>754</v>
      </c>
      <c r="M114" s="621" t="s">
        <v>755</v>
      </c>
      <c r="N114" s="668"/>
      <c r="O114" s="167" t="s">
        <v>756</v>
      </c>
      <c r="P114" s="166" t="s">
        <v>754</v>
      </c>
      <c r="Q114" s="166" t="s">
        <v>755</v>
      </c>
      <c r="R114" s="621" t="s">
        <v>755</v>
      </c>
      <c r="S114" s="668"/>
    </row>
    <row r="115" spans="2:19" ht="23.25" customHeight="1">
      <c r="B115" s="611"/>
      <c r="C115" s="611"/>
      <c r="D115" s="215">
        <v>0</v>
      </c>
      <c r="E115" s="686"/>
      <c r="F115" s="687"/>
      <c r="G115" s="170"/>
      <c r="H115" s="216">
        <v>0</v>
      </c>
      <c r="I115" s="682"/>
      <c r="J115" s="683"/>
      <c r="K115" s="192"/>
      <c r="L115" s="216">
        <v>0</v>
      </c>
      <c r="M115" s="682"/>
      <c r="N115" s="683"/>
      <c r="O115" s="173"/>
      <c r="P115" s="216"/>
      <c r="Q115" s="171"/>
      <c r="R115" s="682"/>
      <c r="S115" s="683"/>
    </row>
    <row r="116" spans="2:19" ht="23.25" customHeight="1" outlineLevel="1">
      <c r="B116" s="611"/>
      <c r="C116" s="611"/>
      <c r="D116" s="166" t="s">
        <v>754</v>
      </c>
      <c r="E116" s="621" t="s">
        <v>755</v>
      </c>
      <c r="F116" s="668"/>
      <c r="G116" s="167" t="s">
        <v>756</v>
      </c>
      <c r="H116" s="166" t="s">
        <v>754</v>
      </c>
      <c r="I116" s="621" t="s">
        <v>755</v>
      </c>
      <c r="J116" s="668"/>
      <c r="K116" s="167" t="s">
        <v>756</v>
      </c>
      <c r="L116" s="166" t="s">
        <v>754</v>
      </c>
      <c r="M116" s="621" t="s">
        <v>755</v>
      </c>
      <c r="N116" s="668"/>
      <c r="O116" s="167" t="s">
        <v>756</v>
      </c>
      <c r="P116" s="166" t="s">
        <v>754</v>
      </c>
      <c r="Q116" s="166" t="s">
        <v>755</v>
      </c>
      <c r="R116" s="621" t="s">
        <v>755</v>
      </c>
      <c r="S116" s="668"/>
    </row>
    <row r="117" spans="2:19" ht="23.25" customHeight="1" outlineLevel="1">
      <c r="B117" s="611"/>
      <c r="C117" s="611"/>
      <c r="D117" s="215"/>
      <c r="E117" s="686"/>
      <c r="F117" s="687"/>
      <c r="G117" s="170"/>
      <c r="H117" s="216"/>
      <c r="I117" s="682"/>
      <c r="J117" s="683"/>
      <c r="K117" s="173"/>
      <c r="L117" s="216"/>
      <c r="M117" s="682"/>
      <c r="N117" s="683"/>
      <c r="O117" s="173"/>
      <c r="P117" s="216"/>
      <c r="Q117" s="171"/>
      <c r="R117" s="682"/>
      <c r="S117" s="683"/>
    </row>
    <row r="118" spans="2:19" ht="23.25" customHeight="1" outlineLevel="1">
      <c r="B118" s="611"/>
      <c r="C118" s="611"/>
      <c r="D118" s="166" t="s">
        <v>754</v>
      </c>
      <c r="E118" s="621" t="s">
        <v>755</v>
      </c>
      <c r="F118" s="668"/>
      <c r="G118" s="167" t="s">
        <v>756</v>
      </c>
      <c r="H118" s="166" t="s">
        <v>754</v>
      </c>
      <c r="I118" s="621" t="s">
        <v>755</v>
      </c>
      <c r="J118" s="668"/>
      <c r="K118" s="167" t="s">
        <v>756</v>
      </c>
      <c r="L118" s="166" t="s">
        <v>754</v>
      </c>
      <c r="M118" s="621" t="s">
        <v>755</v>
      </c>
      <c r="N118" s="668"/>
      <c r="O118" s="167" t="s">
        <v>756</v>
      </c>
      <c r="P118" s="166" t="s">
        <v>754</v>
      </c>
      <c r="Q118" s="166" t="s">
        <v>755</v>
      </c>
      <c r="R118" s="621" t="s">
        <v>755</v>
      </c>
      <c r="S118" s="668"/>
    </row>
    <row r="119" spans="2:19" ht="23.25" customHeight="1" outlineLevel="1">
      <c r="B119" s="611"/>
      <c r="C119" s="611"/>
      <c r="D119" s="215"/>
      <c r="E119" s="686"/>
      <c r="F119" s="687"/>
      <c r="G119" s="170"/>
      <c r="H119" s="216"/>
      <c r="I119" s="682"/>
      <c r="J119" s="683"/>
      <c r="K119" s="173"/>
      <c r="L119" s="216"/>
      <c r="M119" s="682"/>
      <c r="N119" s="683"/>
      <c r="O119" s="173"/>
      <c r="P119" s="216"/>
      <c r="Q119" s="171"/>
      <c r="R119" s="682"/>
      <c r="S119" s="683"/>
    </row>
    <row r="120" spans="2:19" ht="23.25" customHeight="1" outlineLevel="1">
      <c r="B120" s="611"/>
      <c r="C120" s="611"/>
      <c r="D120" s="166" t="s">
        <v>754</v>
      </c>
      <c r="E120" s="621" t="s">
        <v>755</v>
      </c>
      <c r="F120" s="668"/>
      <c r="G120" s="167" t="s">
        <v>756</v>
      </c>
      <c r="H120" s="166" t="s">
        <v>754</v>
      </c>
      <c r="I120" s="621" t="s">
        <v>755</v>
      </c>
      <c r="J120" s="668"/>
      <c r="K120" s="167" t="s">
        <v>756</v>
      </c>
      <c r="L120" s="166" t="s">
        <v>754</v>
      </c>
      <c r="M120" s="621" t="s">
        <v>755</v>
      </c>
      <c r="N120" s="668"/>
      <c r="O120" s="167" t="s">
        <v>756</v>
      </c>
      <c r="P120" s="166" t="s">
        <v>754</v>
      </c>
      <c r="Q120" s="166" t="s">
        <v>755</v>
      </c>
      <c r="R120" s="621" t="s">
        <v>755</v>
      </c>
      <c r="S120" s="668"/>
    </row>
    <row r="121" spans="2:19" ht="23.25" customHeight="1" outlineLevel="1">
      <c r="B121" s="612"/>
      <c r="C121" s="612"/>
      <c r="D121" s="215"/>
      <c r="E121" s="686"/>
      <c r="F121" s="687"/>
      <c r="G121" s="170"/>
      <c r="H121" s="216"/>
      <c r="I121" s="682"/>
      <c r="J121" s="683"/>
      <c r="K121" s="173"/>
      <c r="L121" s="216"/>
      <c r="M121" s="682"/>
      <c r="N121" s="683"/>
      <c r="O121" s="173"/>
      <c r="P121" s="216"/>
      <c r="Q121" s="171"/>
      <c r="R121" s="682"/>
      <c r="S121" s="683"/>
    </row>
    <row r="122" spans="2:19" ht="15.75" thickBot="1">
      <c r="B122" s="157"/>
      <c r="C122" s="157"/>
    </row>
    <row r="123" spans="2:19" ht="15.75" thickBot="1">
      <c r="B123" s="157"/>
      <c r="C123" s="157"/>
      <c r="D123" s="591" t="s">
        <v>645</v>
      </c>
      <c r="E123" s="592"/>
      <c r="F123" s="592"/>
      <c r="G123" s="593"/>
      <c r="H123" s="591" t="s">
        <v>646</v>
      </c>
      <c r="I123" s="592"/>
      <c r="J123" s="592"/>
      <c r="K123" s="593"/>
      <c r="L123" s="592" t="s">
        <v>647</v>
      </c>
      <c r="M123" s="592"/>
      <c r="N123" s="592"/>
      <c r="O123" s="592"/>
      <c r="P123" s="591" t="s">
        <v>648</v>
      </c>
      <c r="Q123" s="592"/>
      <c r="R123" s="592"/>
      <c r="S123" s="593"/>
    </row>
    <row r="124" spans="2:19">
      <c r="B124" s="597" t="s">
        <v>757</v>
      </c>
      <c r="C124" s="597" t="s">
        <v>758</v>
      </c>
      <c r="D124" s="627" t="s">
        <v>759</v>
      </c>
      <c r="E124" s="628"/>
      <c r="F124" s="628"/>
      <c r="G124" s="630"/>
      <c r="H124" s="627" t="s">
        <v>759</v>
      </c>
      <c r="I124" s="628"/>
      <c r="J124" s="628"/>
      <c r="K124" s="630"/>
      <c r="L124" s="627" t="s">
        <v>759</v>
      </c>
      <c r="M124" s="628"/>
      <c r="N124" s="628"/>
      <c r="O124" s="630"/>
      <c r="P124" s="627" t="s">
        <v>759</v>
      </c>
      <c r="Q124" s="628"/>
      <c r="R124" s="628"/>
      <c r="S124" s="630"/>
    </row>
    <row r="125" spans="2:19" ht="45" customHeight="1">
      <c r="B125" s="599"/>
      <c r="C125" s="599"/>
      <c r="D125" s="697"/>
      <c r="E125" s="698"/>
      <c r="F125" s="698"/>
      <c r="G125" s="699"/>
      <c r="H125" s="700"/>
      <c r="I125" s="701"/>
      <c r="J125" s="701"/>
      <c r="K125" s="702"/>
      <c r="L125" s="700"/>
      <c r="M125" s="701"/>
      <c r="N125" s="701"/>
      <c r="O125" s="702"/>
      <c r="P125" s="700"/>
      <c r="Q125" s="701"/>
      <c r="R125" s="701"/>
      <c r="S125" s="702"/>
    </row>
    <row r="126" spans="2:19" ht="32.25" customHeight="1">
      <c r="B126" s="607" t="s">
        <v>761</v>
      </c>
      <c r="C126" s="607" t="s">
        <v>762</v>
      </c>
      <c r="D126" s="212" t="s">
        <v>763</v>
      </c>
      <c r="E126" s="375" t="s">
        <v>643</v>
      </c>
      <c r="F126" s="303" t="s">
        <v>668</v>
      </c>
      <c r="G126" s="167" t="s">
        <v>691</v>
      </c>
      <c r="H126" s="212" t="s">
        <v>763</v>
      </c>
      <c r="I126" s="375" t="s">
        <v>643</v>
      </c>
      <c r="J126" s="166" t="s">
        <v>668</v>
      </c>
      <c r="K126" s="167" t="s">
        <v>691</v>
      </c>
      <c r="L126" s="212" t="s">
        <v>763</v>
      </c>
      <c r="M126" s="375" t="s">
        <v>643</v>
      </c>
      <c r="N126" s="166" t="s">
        <v>668</v>
      </c>
      <c r="O126" s="167" t="s">
        <v>691</v>
      </c>
      <c r="P126" s="212" t="s">
        <v>763</v>
      </c>
      <c r="Q126" s="375" t="s">
        <v>643</v>
      </c>
      <c r="R126" s="166" t="s">
        <v>668</v>
      </c>
      <c r="S126" s="167" t="s">
        <v>691</v>
      </c>
    </row>
    <row r="127" spans="2:19" ht="23.25" customHeight="1">
      <c r="B127" s="608"/>
      <c r="C127" s="609"/>
      <c r="D127" s="182">
        <v>0</v>
      </c>
      <c r="E127" s="217" t="s">
        <v>644</v>
      </c>
      <c r="F127" s="304" t="s">
        <v>671</v>
      </c>
      <c r="G127" s="200" t="s">
        <v>764</v>
      </c>
      <c r="H127" s="184">
        <v>1</v>
      </c>
      <c r="I127" s="227" t="s">
        <v>644</v>
      </c>
      <c r="J127" s="184" t="s">
        <v>671</v>
      </c>
      <c r="K127" s="384" t="s">
        <v>1035</v>
      </c>
      <c r="L127" s="184">
        <v>0</v>
      </c>
      <c r="M127" s="227" t="s">
        <v>644</v>
      </c>
      <c r="N127" s="184" t="s">
        <v>671</v>
      </c>
      <c r="O127" s="384" t="s">
        <v>1035</v>
      </c>
      <c r="P127" s="184"/>
      <c r="Q127" s="227"/>
      <c r="R127" s="184"/>
      <c r="S127" s="384"/>
    </row>
    <row r="128" spans="2:19" ht="29.25" customHeight="1">
      <c r="B128" s="608"/>
      <c r="C128" s="607" t="s">
        <v>765</v>
      </c>
      <c r="D128" s="166" t="s">
        <v>766</v>
      </c>
      <c r="E128" s="621" t="s">
        <v>767</v>
      </c>
      <c r="F128" s="668"/>
      <c r="G128" s="167" t="s">
        <v>768</v>
      </c>
      <c r="H128" s="166" t="s">
        <v>766</v>
      </c>
      <c r="I128" s="621" t="s">
        <v>767</v>
      </c>
      <c r="J128" s="668"/>
      <c r="K128" s="167" t="s">
        <v>768</v>
      </c>
      <c r="L128" s="166" t="s">
        <v>766</v>
      </c>
      <c r="M128" s="621" t="s">
        <v>767</v>
      </c>
      <c r="N128" s="668"/>
      <c r="O128" s="167" t="s">
        <v>768</v>
      </c>
      <c r="P128" s="166" t="s">
        <v>766</v>
      </c>
      <c r="Q128" s="621" t="s">
        <v>767</v>
      </c>
      <c r="R128" s="668"/>
      <c r="S128" s="167" t="s">
        <v>768</v>
      </c>
    </row>
    <row r="129" spans="2:19" ht="39" customHeight="1">
      <c r="B129" s="609"/>
      <c r="C129" s="609"/>
      <c r="D129" s="215">
        <v>0</v>
      </c>
      <c r="E129" s="686" t="s">
        <v>769</v>
      </c>
      <c r="F129" s="687"/>
      <c r="G129" s="170" t="s">
        <v>726</v>
      </c>
      <c r="H129" s="216">
        <v>1</v>
      </c>
      <c r="I129" s="682" t="s">
        <v>770</v>
      </c>
      <c r="J129" s="683"/>
      <c r="K129" s="173" t="s">
        <v>663</v>
      </c>
      <c r="L129" s="216">
        <v>1</v>
      </c>
      <c r="M129" s="682" t="s">
        <v>769</v>
      </c>
      <c r="N129" s="683"/>
      <c r="O129" s="173" t="s">
        <v>726</v>
      </c>
      <c r="P129" s="216"/>
      <c r="Q129" s="682"/>
      <c r="R129" s="683"/>
      <c r="S129" s="173"/>
    </row>
    <row r="133" spans="2:19" hidden="1"/>
    <row r="134" spans="2:19" hidden="1"/>
    <row r="135" spans="2:19" hidden="1">
      <c r="D135" s="146" t="s">
        <v>771</v>
      </c>
    </row>
    <row r="136" spans="2:19" hidden="1">
      <c r="D136" s="146" t="s">
        <v>772</v>
      </c>
      <c r="E136" s="146" t="s">
        <v>773</v>
      </c>
      <c r="F136" s="298" t="s">
        <v>727</v>
      </c>
      <c r="H136" s="146" t="s">
        <v>774</v>
      </c>
      <c r="I136" s="146" t="s">
        <v>775</v>
      </c>
    </row>
    <row r="137" spans="2:19" hidden="1">
      <c r="D137" s="146" t="s">
        <v>776</v>
      </c>
      <c r="E137" s="146" t="s">
        <v>777</v>
      </c>
      <c r="F137" s="298" t="s">
        <v>778</v>
      </c>
      <c r="H137" s="146" t="s">
        <v>779</v>
      </c>
      <c r="I137" s="146" t="s">
        <v>770</v>
      </c>
    </row>
    <row r="138" spans="2:19" hidden="1">
      <c r="D138" s="146" t="s">
        <v>780</v>
      </c>
      <c r="E138" s="146" t="s">
        <v>781</v>
      </c>
      <c r="F138" s="298" t="s">
        <v>782</v>
      </c>
      <c r="H138" s="146" t="s">
        <v>783</v>
      </c>
      <c r="I138" s="146" t="s">
        <v>769</v>
      </c>
    </row>
    <row r="139" spans="2:19" hidden="1">
      <c r="D139" s="146" t="s">
        <v>784</v>
      </c>
      <c r="F139" s="298" t="s">
        <v>785</v>
      </c>
      <c r="G139" s="146" t="s">
        <v>786</v>
      </c>
      <c r="H139" s="146" t="s">
        <v>787</v>
      </c>
      <c r="I139" s="146" t="s">
        <v>788</v>
      </c>
      <c r="K139" s="146" t="s">
        <v>789</v>
      </c>
    </row>
    <row r="140" spans="2:19" hidden="1">
      <c r="D140" s="146" t="s">
        <v>662</v>
      </c>
      <c r="F140" s="298" t="s">
        <v>790</v>
      </c>
      <c r="G140" s="146" t="s">
        <v>791</v>
      </c>
      <c r="H140" s="146" t="s">
        <v>792</v>
      </c>
      <c r="I140" s="146" t="s">
        <v>793</v>
      </c>
      <c r="K140" s="146" t="s">
        <v>794</v>
      </c>
      <c r="L140" s="146" t="s">
        <v>795</v>
      </c>
    </row>
    <row r="141" spans="2:19" hidden="1">
      <c r="D141" s="146" t="s">
        <v>796</v>
      </c>
      <c r="E141" s="218" t="s">
        <v>797</v>
      </c>
      <c r="G141" s="146" t="s">
        <v>798</v>
      </c>
      <c r="H141" s="146" t="s">
        <v>799</v>
      </c>
      <c r="K141" s="146" t="s">
        <v>800</v>
      </c>
      <c r="L141" s="146" t="s">
        <v>801</v>
      </c>
    </row>
    <row r="142" spans="2:19" hidden="1">
      <c r="D142" s="146" t="s">
        <v>802</v>
      </c>
      <c r="E142" s="219" t="s">
        <v>803</v>
      </c>
      <c r="K142" s="146" t="s">
        <v>804</v>
      </c>
      <c r="L142" s="146" t="s">
        <v>805</v>
      </c>
    </row>
    <row r="143" spans="2:19" hidden="1">
      <c r="E143" s="220" t="s">
        <v>806</v>
      </c>
      <c r="H143" s="146" t="s">
        <v>807</v>
      </c>
      <c r="K143" s="146" t="s">
        <v>808</v>
      </c>
      <c r="L143" s="146" t="s">
        <v>809</v>
      </c>
    </row>
    <row r="144" spans="2:19" hidden="1">
      <c r="H144" s="146" t="s">
        <v>810</v>
      </c>
      <c r="K144" s="146" t="s">
        <v>811</v>
      </c>
      <c r="L144" s="146" t="s">
        <v>812</v>
      </c>
    </row>
    <row r="145" spans="2:12" hidden="1">
      <c r="H145" s="146" t="s">
        <v>760</v>
      </c>
      <c r="K145" s="146" t="s">
        <v>813</v>
      </c>
      <c r="L145" s="146" t="s">
        <v>814</v>
      </c>
    </row>
    <row r="146" spans="2:12" hidden="1">
      <c r="B146" s="146" t="s">
        <v>815</v>
      </c>
      <c r="C146" s="146" t="s">
        <v>816</v>
      </c>
      <c r="D146" s="146" t="s">
        <v>815</v>
      </c>
      <c r="G146" s="146" t="s">
        <v>817</v>
      </c>
      <c r="H146" s="146" t="s">
        <v>818</v>
      </c>
      <c r="J146" s="146" t="s">
        <v>535</v>
      </c>
      <c r="K146" s="146" t="s">
        <v>819</v>
      </c>
      <c r="L146" s="146" t="s">
        <v>820</v>
      </c>
    </row>
    <row r="147" spans="2:12" hidden="1">
      <c r="B147" s="146">
        <v>1</v>
      </c>
      <c r="C147" s="146" t="s">
        <v>821</v>
      </c>
      <c r="D147" s="146" t="s">
        <v>822</v>
      </c>
      <c r="E147" s="146" t="s">
        <v>691</v>
      </c>
      <c r="F147" s="298" t="s">
        <v>19</v>
      </c>
      <c r="G147" s="146" t="s">
        <v>721</v>
      </c>
      <c r="H147" s="146" t="s">
        <v>823</v>
      </c>
      <c r="J147" s="146" t="s">
        <v>800</v>
      </c>
      <c r="K147" s="146" t="s">
        <v>824</v>
      </c>
    </row>
    <row r="148" spans="2:12" hidden="1">
      <c r="B148" s="146">
        <v>2</v>
      </c>
      <c r="C148" s="146" t="s">
        <v>825</v>
      </c>
      <c r="D148" s="146" t="s">
        <v>692</v>
      </c>
      <c r="E148" s="146" t="s">
        <v>668</v>
      </c>
      <c r="F148" s="298" t="s">
        <v>28</v>
      </c>
      <c r="G148" s="146" t="s">
        <v>826</v>
      </c>
      <c r="J148" s="146" t="s">
        <v>644</v>
      </c>
      <c r="K148" s="146" t="s">
        <v>827</v>
      </c>
    </row>
    <row r="149" spans="2:12" hidden="1">
      <c r="B149" s="146">
        <v>3</v>
      </c>
      <c r="C149" s="146" t="s">
        <v>828</v>
      </c>
      <c r="D149" s="146" t="s">
        <v>829</v>
      </c>
      <c r="E149" s="146" t="s">
        <v>643</v>
      </c>
      <c r="G149" s="146" t="s">
        <v>671</v>
      </c>
      <c r="J149" s="146" t="s">
        <v>722</v>
      </c>
      <c r="K149" s="146" t="s">
        <v>830</v>
      </c>
    </row>
    <row r="150" spans="2:12" hidden="1">
      <c r="B150" s="146">
        <v>4</v>
      </c>
      <c r="C150" s="146" t="s">
        <v>823</v>
      </c>
      <c r="H150" s="146" t="s">
        <v>831</v>
      </c>
      <c r="I150" s="146" t="s">
        <v>832</v>
      </c>
      <c r="J150" s="146" t="s">
        <v>833</v>
      </c>
      <c r="K150" s="146" t="s">
        <v>834</v>
      </c>
    </row>
    <row r="151" spans="2:12" hidden="1">
      <c r="D151" s="146" t="s">
        <v>671</v>
      </c>
      <c r="H151" s="146" t="s">
        <v>835</v>
      </c>
      <c r="I151" s="146" t="s">
        <v>836</v>
      </c>
      <c r="J151" s="146" t="s">
        <v>837</v>
      </c>
      <c r="K151" s="146" t="s">
        <v>838</v>
      </c>
    </row>
    <row r="152" spans="2:12" hidden="1">
      <c r="D152" s="146" t="s">
        <v>839</v>
      </c>
      <c r="H152" s="146" t="s">
        <v>840</v>
      </c>
      <c r="I152" s="146" t="s">
        <v>841</v>
      </c>
      <c r="J152" s="146" t="s">
        <v>717</v>
      </c>
      <c r="K152" s="146" t="s">
        <v>842</v>
      </c>
    </row>
    <row r="153" spans="2:12" hidden="1">
      <c r="D153" s="146" t="s">
        <v>694</v>
      </c>
      <c r="H153" s="146" t="s">
        <v>843</v>
      </c>
      <c r="J153" s="146" t="s">
        <v>844</v>
      </c>
      <c r="K153" s="146" t="s">
        <v>845</v>
      </c>
    </row>
    <row r="154" spans="2:12" hidden="1">
      <c r="H154" s="146" t="s">
        <v>846</v>
      </c>
      <c r="J154" s="146" t="s">
        <v>670</v>
      </c>
    </row>
    <row r="155" spans="2:12" ht="60" hidden="1">
      <c r="D155" s="221" t="s">
        <v>847</v>
      </c>
      <c r="E155" s="146" t="s">
        <v>848</v>
      </c>
      <c r="F155" s="298" t="s">
        <v>685</v>
      </c>
      <c r="G155" s="146" t="s">
        <v>849</v>
      </c>
      <c r="H155" s="146" t="s">
        <v>850</v>
      </c>
      <c r="I155" s="146" t="s">
        <v>851</v>
      </c>
      <c r="J155" s="146" t="s">
        <v>852</v>
      </c>
      <c r="K155" s="146" t="s">
        <v>853</v>
      </c>
    </row>
    <row r="156" spans="2:12" ht="75" hidden="1">
      <c r="B156" s="146" t="s">
        <v>854</v>
      </c>
      <c r="C156" s="146" t="s">
        <v>855</v>
      </c>
      <c r="D156" s="221" t="s">
        <v>856</v>
      </c>
      <c r="E156" s="146" t="s">
        <v>857</v>
      </c>
      <c r="F156" s="298" t="s">
        <v>686</v>
      </c>
      <c r="G156" s="146" t="s">
        <v>858</v>
      </c>
      <c r="H156" s="146" t="s">
        <v>710</v>
      </c>
      <c r="I156" s="146" t="s">
        <v>716</v>
      </c>
      <c r="J156" s="146" t="s">
        <v>859</v>
      </c>
      <c r="K156" s="146" t="s">
        <v>663</v>
      </c>
    </row>
    <row r="157" spans="2:12" ht="45" hidden="1">
      <c r="B157" s="146" t="s">
        <v>860</v>
      </c>
      <c r="C157" s="146" t="s">
        <v>861</v>
      </c>
      <c r="D157" s="221" t="s">
        <v>862</v>
      </c>
      <c r="E157" s="146" t="s">
        <v>863</v>
      </c>
      <c r="F157" s="298" t="s">
        <v>684</v>
      </c>
      <c r="G157" s="146" t="s">
        <v>703</v>
      </c>
      <c r="H157" s="146" t="s">
        <v>864</v>
      </c>
      <c r="I157" s="146" t="s">
        <v>865</v>
      </c>
      <c r="J157" s="146" t="s">
        <v>866</v>
      </c>
      <c r="K157" s="146" t="s">
        <v>726</v>
      </c>
    </row>
    <row r="158" spans="2:12" hidden="1">
      <c r="B158" s="146" t="s">
        <v>642</v>
      </c>
      <c r="C158" s="146" t="s">
        <v>34</v>
      </c>
      <c r="F158" s="298" t="s">
        <v>867</v>
      </c>
      <c r="G158" s="146" t="s">
        <v>868</v>
      </c>
      <c r="H158" s="146" t="s">
        <v>709</v>
      </c>
      <c r="I158" s="146" t="s">
        <v>869</v>
      </c>
      <c r="J158" s="146" t="s">
        <v>870</v>
      </c>
      <c r="K158" s="146" t="s">
        <v>736</v>
      </c>
    </row>
    <row r="159" spans="2:12" hidden="1">
      <c r="B159" s="146" t="s">
        <v>871</v>
      </c>
      <c r="G159" s="146" t="s">
        <v>872</v>
      </c>
      <c r="H159" s="146" t="s">
        <v>873</v>
      </c>
      <c r="I159" s="146" t="s">
        <v>715</v>
      </c>
      <c r="J159" s="146" t="s">
        <v>874</v>
      </c>
      <c r="K159" s="146" t="s">
        <v>875</v>
      </c>
    </row>
    <row r="160" spans="2:12" hidden="1">
      <c r="C160" s="146" t="s">
        <v>876</v>
      </c>
      <c r="J160" s="146" t="s">
        <v>877</v>
      </c>
    </row>
    <row r="161" spans="2:10" hidden="1">
      <c r="C161" s="146" t="s">
        <v>735</v>
      </c>
      <c r="I161" s="146" t="s">
        <v>878</v>
      </c>
      <c r="J161" s="146" t="s">
        <v>879</v>
      </c>
    </row>
    <row r="162" spans="2:10" hidden="1">
      <c r="B162" s="228" t="s">
        <v>880</v>
      </c>
      <c r="C162" s="146" t="s">
        <v>881</v>
      </c>
      <c r="I162" s="146" t="s">
        <v>882</v>
      </c>
      <c r="J162" s="146" t="s">
        <v>883</v>
      </c>
    </row>
    <row r="163" spans="2:10" hidden="1">
      <c r="B163" s="228" t="s">
        <v>43</v>
      </c>
      <c r="C163" s="146" t="s">
        <v>738</v>
      </c>
      <c r="D163" s="146" t="s">
        <v>884</v>
      </c>
      <c r="E163" s="146" t="s">
        <v>885</v>
      </c>
      <c r="I163" s="146" t="s">
        <v>886</v>
      </c>
      <c r="J163" s="146" t="s">
        <v>535</v>
      </c>
    </row>
    <row r="164" spans="2:10" hidden="1">
      <c r="B164" s="228" t="s">
        <v>26</v>
      </c>
      <c r="D164" s="146" t="s">
        <v>887</v>
      </c>
      <c r="E164" s="146" t="s">
        <v>888</v>
      </c>
      <c r="H164" s="146" t="s">
        <v>779</v>
      </c>
      <c r="I164" s="146" t="s">
        <v>889</v>
      </c>
    </row>
    <row r="165" spans="2:10" hidden="1">
      <c r="B165" s="228" t="s">
        <v>50</v>
      </c>
      <c r="D165" s="146" t="s">
        <v>890</v>
      </c>
      <c r="E165" s="146" t="s">
        <v>672</v>
      </c>
      <c r="H165" s="146" t="s">
        <v>787</v>
      </c>
      <c r="I165" s="146" t="s">
        <v>891</v>
      </c>
      <c r="J165" s="146" t="s">
        <v>892</v>
      </c>
    </row>
    <row r="166" spans="2:10" hidden="1">
      <c r="B166" s="228" t="s">
        <v>893</v>
      </c>
      <c r="C166" s="146" t="s">
        <v>894</v>
      </c>
      <c r="D166" s="146" t="s">
        <v>895</v>
      </c>
      <c r="H166" s="146" t="s">
        <v>792</v>
      </c>
      <c r="I166" s="146" t="s">
        <v>896</v>
      </c>
      <c r="J166" s="146" t="s">
        <v>897</v>
      </c>
    </row>
    <row r="167" spans="2:10" hidden="1">
      <c r="B167" s="228" t="s">
        <v>898</v>
      </c>
      <c r="C167" s="146" t="s">
        <v>734</v>
      </c>
      <c r="H167" s="146" t="s">
        <v>799</v>
      </c>
      <c r="I167" s="146" t="s">
        <v>899</v>
      </c>
    </row>
    <row r="168" spans="2:10" hidden="1">
      <c r="B168" s="228" t="s">
        <v>900</v>
      </c>
      <c r="C168" s="146" t="s">
        <v>737</v>
      </c>
      <c r="E168" s="146" t="s">
        <v>901</v>
      </c>
      <c r="H168" s="146" t="s">
        <v>902</v>
      </c>
      <c r="I168" s="146" t="s">
        <v>903</v>
      </c>
    </row>
    <row r="169" spans="2:10" hidden="1">
      <c r="B169" s="228" t="s">
        <v>904</v>
      </c>
      <c r="C169" s="146" t="s">
        <v>905</v>
      </c>
      <c r="E169" s="146" t="s">
        <v>906</v>
      </c>
      <c r="H169" s="146" t="s">
        <v>764</v>
      </c>
      <c r="I169" s="146" t="s">
        <v>907</v>
      </c>
    </row>
    <row r="170" spans="2:10" hidden="1">
      <c r="B170" s="228" t="s">
        <v>908</v>
      </c>
      <c r="C170" s="146" t="s">
        <v>909</v>
      </c>
      <c r="E170" s="146" t="s">
        <v>910</v>
      </c>
      <c r="H170" s="146" t="s">
        <v>911</v>
      </c>
      <c r="I170" s="146" t="s">
        <v>912</v>
      </c>
    </row>
    <row r="171" spans="2:10" hidden="1">
      <c r="B171" s="228" t="s">
        <v>913</v>
      </c>
      <c r="C171" s="146" t="s">
        <v>914</v>
      </c>
      <c r="E171" s="146" t="s">
        <v>915</v>
      </c>
      <c r="H171" s="146" t="s">
        <v>916</v>
      </c>
      <c r="I171" s="146" t="s">
        <v>917</v>
      </c>
    </row>
    <row r="172" spans="2:10" hidden="1">
      <c r="B172" s="228" t="s">
        <v>918</v>
      </c>
      <c r="C172" s="146" t="s">
        <v>919</v>
      </c>
      <c r="E172" s="146" t="s">
        <v>920</v>
      </c>
      <c r="H172" s="146" t="s">
        <v>921</v>
      </c>
      <c r="I172" s="146" t="s">
        <v>922</v>
      </c>
    </row>
    <row r="173" spans="2:10" hidden="1">
      <c r="B173" s="228" t="s">
        <v>923</v>
      </c>
      <c r="C173" s="146" t="s">
        <v>535</v>
      </c>
      <c r="E173" s="146" t="s">
        <v>924</v>
      </c>
      <c r="H173" s="146" t="s">
        <v>925</v>
      </c>
      <c r="I173" s="146" t="s">
        <v>926</v>
      </c>
    </row>
    <row r="174" spans="2:10" hidden="1">
      <c r="B174" s="228" t="s">
        <v>927</v>
      </c>
      <c r="E174" s="146" t="s">
        <v>928</v>
      </c>
      <c r="H174" s="146" t="s">
        <v>929</v>
      </c>
      <c r="I174" s="146" t="s">
        <v>930</v>
      </c>
    </row>
    <row r="175" spans="2:10" hidden="1">
      <c r="B175" s="228" t="s">
        <v>931</v>
      </c>
      <c r="E175" s="146" t="s">
        <v>932</v>
      </c>
      <c r="H175" s="146" t="s">
        <v>933</v>
      </c>
      <c r="I175" s="146" t="s">
        <v>934</v>
      </c>
    </row>
    <row r="176" spans="2:10" hidden="1">
      <c r="B176" s="228" t="s">
        <v>935</v>
      </c>
      <c r="E176" s="146" t="s">
        <v>936</v>
      </c>
      <c r="H176" s="146" t="s">
        <v>937</v>
      </c>
      <c r="I176" s="146" t="s">
        <v>938</v>
      </c>
    </row>
    <row r="177" spans="2:9" hidden="1">
      <c r="B177" s="228" t="s">
        <v>939</v>
      </c>
      <c r="H177" s="146" t="s">
        <v>940</v>
      </c>
      <c r="I177" s="146" t="s">
        <v>941</v>
      </c>
    </row>
    <row r="178" spans="2:9" hidden="1">
      <c r="B178" s="228" t="s">
        <v>942</v>
      </c>
      <c r="H178" s="146" t="s">
        <v>943</v>
      </c>
    </row>
    <row r="179" spans="2:9" hidden="1">
      <c r="B179" s="228" t="s">
        <v>944</v>
      </c>
      <c r="H179" s="146" t="s">
        <v>945</v>
      </c>
    </row>
    <row r="180" spans="2:9" hidden="1">
      <c r="B180" s="228" t="s">
        <v>946</v>
      </c>
      <c r="H180" s="146" t="s">
        <v>947</v>
      </c>
    </row>
    <row r="181" spans="2:9" hidden="1">
      <c r="B181" s="228" t="s">
        <v>948</v>
      </c>
      <c r="H181" s="146" t="s">
        <v>949</v>
      </c>
    </row>
    <row r="182" spans="2:9" hidden="1">
      <c r="B182" s="228" t="s">
        <v>950</v>
      </c>
      <c r="D182" t="s">
        <v>951</v>
      </c>
      <c r="H182" s="146" t="s">
        <v>952</v>
      </c>
    </row>
    <row r="183" spans="2:9" hidden="1">
      <c r="B183" s="228" t="s">
        <v>953</v>
      </c>
      <c r="D183" t="s">
        <v>954</v>
      </c>
      <c r="H183" s="146" t="s">
        <v>955</v>
      </c>
    </row>
    <row r="184" spans="2:9" hidden="1">
      <c r="B184" s="228" t="s">
        <v>956</v>
      </c>
      <c r="D184" t="s">
        <v>957</v>
      </c>
      <c r="H184" s="146" t="s">
        <v>958</v>
      </c>
    </row>
    <row r="185" spans="2:9" hidden="1">
      <c r="B185" s="228" t="s">
        <v>959</v>
      </c>
      <c r="D185" t="s">
        <v>954</v>
      </c>
      <c r="H185" s="146" t="s">
        <v>960</v>
      </c>
    </row>
    <row r="186" spans="2:9" hidden="1">
      <c r="B186" s="228" t="s">
        <v>961</v>
      </c>
      <c r="D186" t="s">
        <v>962</v>
      </c>
    </row>
    <row r="187" spans="2:9" hidden="1">
      <c r="B187" s="228" t="s">
        <v>963</v>
      </c>
      <c r="D187" t="s">
        <v>954</v>
      </c>
    </row>
    <row r="188" spans="2:9" hidden="1">
      <c r="B188" s="228" t="s">
        <v>964</v>
      </c>
    </row>
    <row r="189" spans="2:9" hidden="1">
      <c r="B189" s="228" t="s">
        <v>965</v>
      </c>
    </row>
    <row r="190" spans="2:9" hidden="1">
      <c r="B190" s="228" t="s">
        <v>966</v>
      </c>
    </row>
    <row r="191" spans="2:9" hidden="1">
      <c r="B191" s="228" t="s">
        <v>967</v>
      </c>
    </row>
    <row r="192" spans="2:9" hidden="1">
      <c r="B192" s="228" t="s">
        <v>968</v>
      </c>
    </row>
    <row r="193" spans="2:2" hidden="1">
      <c r="B193" s="228" t="s">
        <v>969</v>
      </c>
    </row>
    <row r="194" spans="2:2" hidden="1">
      <c r="B194" s="228" t="s">
        <v>970</v>
      </c>
    </row>
    <row r="195" spans="2:2" hidden="1">
      <c r="B195" s="228" t="s">
        <v>971</v>
      </c>
    </row>
    <row r="196" spans="2:2" hidden="1">
      <c r="B196" s="228" t="s">
        <v>972</v>
      </c>
    </row>
    <row r="197" spans="2:2" hidden="1">
      <c r="B197" s="228" t="s">
        <v>75</v>
      </c>
    </row>
    <row r="198" spans="2:2" hidden="1">
      <c r="B198" s="228" t="s">
        <v>82</v>
      </c>
    </row>
    <row r="199" spans="2:2" hidden="1">
      <c r="B199" s="228" t="s">
        <v>84</v>
      </c>
    </row>
    <row r="200" spans="2:2" hidden="1">
      <c r="B200" s="228" t="s">
        <v>87</v>
      </c>
    </row>
    <row r="201" spans="2:2" hidden="1">
      <c r="B201" s="228" t="s">
        <v>35</v>
      </c>
    </row>
    <row r="202" spans="2:2" hidden="1">
      <c r="B202" s="228" t="s">
        <v>90</v>
      </c>
    </row>
    <row r="203" spans="2:2" hidden="1">
      <c r="B203" s="228" t="s">
        <v>92</v>
      </c>
    </row>
    <row r="204" spans="2:2" hidden="1">
      <c r="B204" s="228" t="s">
        <v>98</v>
      </c>
    </row>
    <row r="205" spans="2:2" hidden="1">
      <c r="B205" s="228" t="s">
        <v>99</v>
      </c>
    </row>
    <row r="206" spans="2:2" hidden="1">
      <c r="B206" s="228" t="s">
        <v>101</v>
      </c>
    </row>
    <row r="207" spans="2:2" hidden="1">
      <c r="B207" s="228" t="s">
        <v>103</v>
      </c>
    </row>
    <row r="208" spans="2:2" hidden="1">
      <c r="B208" s="228" t="s">
        <v>973</v>
      </c>
    </row>
    <row r="209" spans="2:2" hidden="1">
      <c r="B209" s="228" t="s">
        <v>974</v>
      </c>
    </row>
    <row r="210" spans="2:2" hidden="1">
      <c r="B210" s="228" t="s">
        <v>110</v>
      </c>
    </row>
    <row r="211" spans="2:2" hidden="1">
      <c r="B211" s="228" t="s">
        <v>113</v>
      </c>
    </row>
    <row r="212" spans="2:2" hidden="1">
      <c r="B212" s="228" t="s">
        <v>117</v>
      </c>
    </row>
    <row r="213" spans="2:2" hidden="1">
      <c r="B213" s="228" t="s">
        <v>975</v>
      </c>
    </row>
    <row r="214" spans="2:2" hidden="1">
      <c r="B214" s="228" t="s">
        <v>976</v>
      </c>
    </row>
    <row r="215" spans="2:2" hidden="1">
      <c r="B215" s="228" t="s">
        <v>977</v>
      </c>
    </row>
    <row r="216" spans="2:2" hidden="1">
      <c r="B216" s="228" t="s">
        <v>115</v>
      </c>
    </row>
    <row r="217" spans="2:2" hidden="1">
      <c r="B217" s="228" t="s">
        <v>116</v>
      </c>
    </row>
    <row r="218" spans="2:2" hidden="1">
      <c r="B218" s="228" t="s">
        <v>119</v>
      </c>
    </row>
    <row r="219" spans="2:2" hidden="1">
      <c r="B219" s="228" t="s">
        <v>121</v>
      </c>
    </row>
    <row r="220" spans="2:2" hidden="1">
      <c r="B220" s="228" t="s">
        <v>978</v>
      </c>
    </row>
    <row r="221" spans="2:2" hidden="1">
      <c r="B221" s="228" t="s">
        <v>120</v>
      </c>
    </row>
    <row r="222" spans="2:2" hidden="1">
      <c r="B222" s="228" t="s">
        <v>122</v>
      </c>
    </row>
    <row r="223" spans="2:2" hidden="1">
      <c r="B223" s="228" t="s">
        <v>125</v>
      </c>
    </row>
    <row r="224" spans="2:2" hidden="1">
      <c r="B224" s="228" t="s">
        <v>124</v>
      </c>
    </row>
    <row r="225" spans="2:2" hidden="1">
      <c r="B225" s="228" t="s">
        <v>979</v>
      </c>
    </row>
    <row r="226" spans="2:2" hidden="1">
      <c r="B226" s="228" t="s">
        <v>131</v>
      </c>
    </row>
    <row r="227" spans="2:2" hidden="1">
      <c r="B227" s="228" t="s">
        <v>133</v>
      </c>
    </row>
    <row r="228" spans="2:2" hidden="1">
      <c r="B228" s="228" t="s">
        <v>134</v>
      </c>
    </row>
    <row r="229" spans="2:2" hidden="1">
      <c r="B229" s="228" t="s">
        <v>135</v>
      </c>
    </row>
    <row r="230" spans="2:2" hidden="1">
      <c r="B230" s="228" t="s">
        <v>980</v>
      </c>
    </row>
    <row r="231" spans="2:2" hidden="1">
      <c r="B231" s="228" t="s">
        <v>981</v>
      </c>
    </row>
    <row r="232" spans="2:2" hidden="1">
      <c r="B232" s="228" t="s">
        <v>136</v>
      </c>
    </row>
    <row r="233" spans="2:2" hidden="1">
      <c r="B233" s="228" t="s">
        <v>190</v>
      </c>
    </row>
    <row r="234" spans="2:2" hidden="1">
      <c r="B234" s="228" t="s">
        <v>982</v>
      </c>
    </row>
    <row r="235" spans="2:2" ht="30" hidden="1">
      <c r="B235" s="228" t="s">
        <v>983</v>
      </c>
    </row>
    <row r="236" spans="2:2" hidden="1">
      <c r="B236" s="228" t="s">
        <v>141</v>
      </c>
    </row>
    <row r="237" spans="2:2" hidden="1">
      <c r="B237" s="228" t="s">
        <v>143</v>
      </c>
    </row>
    <row r="238" spans="2:2" hidden="1">
      <c r="B238" s="228" t="s">
        <v>984</v>
      </c>
    </row>
    <row r="239" spans="2:2" hidden="1">
      <c r="B239" s="228" t="s">
        <v>191</v>
      </c>
    </row>
    <row r="240" spans="2:2" hidden="1">
      <c r="B240" s="228" t="s">
        <v>208</v>
      </c>
    </row>
    <row r="241" spans="2:2" hidden="1">
      <c r="B241" s="228" t="s">
        <v>142</v>
      </c>
    </row>
    <row r="242" spans="2:2" hidden="1">
      <c r="B242" s="228" t="s">
        <v>146</v>
      </c>
    </row>
    <row r="243" spans="2:2" hidden="1">
      <c r="B243" s="228" t="s">
        <v>140</v>
      </c>
    </row>
    <row r="244" spans="2:2" hidden="1">
      <c r="B244" s="228" t="s">
        <v>162</v>
      </c>
    </row>
    <row r="245" spans="2:2" hidden="1">
      <c r="B245" s="228" t="s">
        <v>985</v>
      </c>
    </row>
    <row r="246" spans="2:2" hidden="1">
      <c r="B246" s="228" t="s">
        <v>148</v>
      </c>
    </row>
    <row r="247" spans="2:2" hidden="1">
      <c r="B247" s="228" t="s">
        <v>151</v>
      </c>
    </row>
    <row r="248" spans="2:2" hidden="1">
      <c r="B248" s="228" t="s">
        <v>157</v>
      </c>
    </row>
    <row r="249" spans="2:2" hidden="1">
      <c r="B249" s="228" t="s">
        <v>154</v>
      </c>
    </row>
    <row r="250" spans="2:2" ht="30" hidden="1">
      <c r="B250" s="228" t="s">
        <v>986</v>
      </c>
    </row>
    <row r="251" spans="2:2" hidden="1">
      <c r="B251" s="228" t="s">
        <v>152</v>
      </c>
    </row>
    <row r="252" spans="2:2" hidden="1">
      <c r="B252" s="228" t="s">
        <v>153</v>
      </c>
    </row>
    <row r="253" spans="2:2" hidden="1">
      <c r="B253" s="228" t="s">
        <v>164</v>
      </c>
    </row>
    <row r="254" spans="2:2" hidden="1">
      <c r="B254" s="228" t="s">
        <v>161</v>
      </c>
    </row>
    <row r="255" spans="2:2" hidden="1">
      <c r="B255" s="228" t="s">
        <v>160</v>
      </c>
    </row>
    <row r="256" spans="2:2" hidden="1">
      <c r="B256" s="228" t="s">
        <v>163</v>
      </c>
    </row>
    <row r="257" spans="2:2" hidden="1">
      <c r="B257" s="228" t="s">
        <v>155</v>
      </c>
    </row>
    <row r="258" spans="2:2" hidden="1">
      <c r="B258" s="228" t="s">
        <v>156</v>
      </c>
    </row>
    <row r="259" spans="2:2" hidden="1">
      <c r="B259" s="228" t="s">
        <v>149</v>
      </c>
    </row>
    <row r="260" spans="2:2" hidden="1">
      <c r="B260" s="228" t="s">
        <v>150</v>
      </c>
    </row>
    <row r="261" spans="2:2" hidden="1">
      <c r="B261" s="228" t="s">
        <v>165</v>
      </c>
    </row>
    <row r="262" spans="2:2" hidden="1">
      <c r="B262" s="228" t="s">
        <v>171</v>
      </c>
    </row>
    <row r="263" spans="2:2" hidden="1">
      <c r="B263" s="228" t="s">
        <v>172</v>
      </c>
    </row>
    <row r="264" spans="2:2" hidden="1">
      <c r="B264" s="228" t="s">
        <v>170</v>
      </c>
    </row>
    <row r="265" spans="2:2" hidden="1">
      <c r="B265" s="228" t="s">
        <v>987</v>
      </c>
    </row>
    <row r="266" spans="2:2" hidden="1">
      <c r="B266" s="228" t="s">
        <v>167</v>
      </c>
    </row>
    <row r="267" spans="2:2" hidden="1">
      <c r="B267" s="228" t="s">
        <v>166</v>
      </c>
    </row>
    <row r="268" spans="2:2" hidden="1">
      <c r="B268" s="228" t="s">
        <v>174</v>
      </c>
    </row>
    <row r="269" spans="2:2" hidden="1">
      <c r="B269" s="228" t="s">
        <v>175</v>
      </c>
    </row>
    <row r="270" spans="2:2" hidden="1">
      <c r="B270" s="228" t="s">
        <v>177</v>
      </c>
    </row>
    <row r="271" spans="2:2" hidden="1">
      <c r="B271" s="228" t="s">
        <v>180</v>
      </c>
    </row>
    <row r="272" spans="2:2" hidden="1">
      <c r="B272" s="228" t="s">
        <v>181</v>
      </c>
    </row>
    <row r="273" spans="2:2" hidden="1">
      <c r="B273" s="228" t="s">
        <v>176</v>
      </c>
    </row>
    <row r="274" spans="2:2" hidden="1">
      <c r="B274" s="228" t="s">
        <v>178</v>
      </c>
    </row>
    <row r="275" spans="2:2" hidden="1">
      <c r="B275" s="228" t="s">
        <v>182</v>
      </c>
    </row>
    <row r="276" spans="2:2" hidden="1">
      <c r="B276" s="228" t="s">
        <v>988</v>
      </c>
    </row>
    <row r="277" spans="2:2" hidden="1">
      <c r="B277" s="228" t="s">
        <v>179</v>
      </c>
    </row>
    <row r="278" spans="2:2" hidden="1">
      <c r="B278" s="228" t="s">
        <v>187</v>
      </c>
    </row>
    <row r="279" spans="2:2" hidden="1">
      <c r="B279" s="228" t="s">
        <v>188</v>
      </c>
    </row>
    <row r="280" spans="2:2" hidden="1">
      <c r="B280" s="228" t="s">
        <v>189</v>
      </c>
    </row>
    <row r="281" spans="2:2" hidden="1">
      <c r="B281" s="228" t="s">
        <v>196</v>
      </c>
    </row>
    <row r="282" spans="2:2" hidden="1">
      <c r="B282" s="228" t="s">
        <v>209</v>
      </c>
    </row>
    <row r="283" spans="2:2" hidden="1">
      <c r="B283" s="228" t="s">
        <v>197</v>
      </c>
    </row>
    <row r="284" spans="2:2" hidden="1">
      <c r="B284" s="228" t="s">
        <v>204</v>
      </c>
    </row>
    <row r="285" spans="2:2" hidden="1">
      <c r="B285" s="228" t="s">
        <v>200</v>
      </c>
    </row>
    <row r="286" spans="2:2" hidden="1">
      <c r="B286" s="228" t="s">
        <v>94</v>
      </c>
    </row>
    <row r="287" spans="2:2" hidden="1">
      <c r="B287" s="228" t="s">
        <v>194</v>
      </c>
    </row>
    <row r="288" spans="2:2" hidden="1">
      <c r="B288" s="228" t="s">
        <v>198</v>
      </c>
    </row>
    <row r="289" spans="2:2" hidden="1">
      <c r="B289" s="228" t="s">
        <v>195</v>
      </c>
    </row>
    <row r="290" spans="2:2" hidden="1">
      <c r="B290" s="228" t="s">
        <v>210</v>
      </c>
    </row>
    <row r="291" spans="2:2" hidden="1">
      <c r="B291" s="228" t="s">
        <v>989</v>
      </c>
    </row>
    <row r="292" spans="2:2" hidden="1">
      <c r="B292" s="228" t="s">
        <v>203</v>
      </c>
    </row>
    <row r="293" spans="2:2" hidden="1">
      <c r="B293" s="228" t="s">
        <v>211</v>
      </c>
    </row>
    <row r="294" spans="2:2" hidden="1">
      <c r="B294" s="228" t="s">
        <v>199</v>
      </c>
    </row>
    <row r="295" spans="2:2" hidden="1">
      <c r="B295" s="228" t="s">
        <v>214</v>
      </c>
    </row>
    <row r="296" spans="2:2" hidden="1">
      <c r="B296" s="228" t="s">
        <v>990</v>
      </c>
    </row>
    <row r="297" spans="2:2" hidden="1">
      <c r="B297" s="228" t="s">
        <v>219</v>
      </c>
    </row>
    <row r="298" spans="2:2" hidden="1">
      <c r="B298" s="228" t="s">
        <v>216</v>
      </c>
    </row>
    <row r="299" spans="2:2" hidden="1">
      <c r="B299" s="228" t="s">
        <v>215</v>
      </c>
    </row>
    <row r="300" spans="2:2" hidden="1">
      <c r="B300" s="228" t="s">
        <v>224</v>
      </c>
    </row>
    <row r="301" spans="2:2" hidden="1">
      <c r="B301" s="228" t="s">
        <v>220</v>
      </c>
    </row>
    <row r="302" spans="2:2" hidden="1">
      <c r="B302" s="228" t="s">
        <v>221</v>
      </c>
    </row>
    <row r="303" spans="2:2" hidden="1">
      <c r="B303" s="228" t="s">
        <v>222</v>
      </c>
    </row>
    <row r="304" spans="2:2" hidden="1">
      <c r="B304" s="228" t="s">
        <v>223</v>
      </c>
    </row>
    <row r="305" spans="2:2" hidden="1">
      <c r="B305" s="228" t="s">
        <v>225</v>
      </c>
    </row>
    <row r="306" spans="2:2" hidden="1">
      <c r="B306" s="228" t="s">
        <v>640</v>
      </c>
    </row>
    <row r="307" spans="2:2" hidden="1">
      <c r="B307" s="228" t="s">
        <v>226</v>
      </c>
    </row>
    <row r="308" spans="2:2" hidden="1">
      <c r="B308" s="228" t="s">
        <v>227</v>
      </c>
    </row>
    <row r="309" spans="2:2" hidden="1">
      <c r="B309" s="228" t="s">
        <v>231</v>
      </c>
    </row>
    <row r="310" spans="2:2" hidden="1">
      <c r="B310" s="228" t="s">
        <v>232</v>
      </c>
    </row>
    <row r="311" spans="2:2" ht="30" hidden="1">
      <c r="B311" s="228" t="s">
        <v>192</v>
      </c>
    </row>
    <row r="312" spans="2:2" hidden="1">
      <c r="B312" s="228" t="s">
        <v>991</v>
      </c>
    </row>
    <row r="313" spans="2:2" hidden="1">
      <c r="B313" s="228" t="s">
        <v>992</v>
      </c>
    </row>
    <row r="314" spans="2:2" hidden="1">
      <c r="B314" s="228" t="s">
        <v>233</v>
      </c>
    </row>
    <row r="315" spans="2:2" hidden="1">
      <c r="B315" s="228" t="s">
        <v>193</v>
      </c>
    </row>
    <row r="316" spans="2:2" hidden="1">
      <c r="B316" s="228" t="s">
        <v>993</v>
      </c>
    </row>
    <row r="317" spans="2:2" hidden="1">
      <c r="B317" s="228" t="s">
        <v>206</v>
      </c>
    </row>
    <row r="318" spans="2:2" hidden="1">
      <c r="B318" s="228" t="s">
        <v>237</v>
      </c>
    </row>
    <row r="319" spans="2:2" hidden="1">
      <c r="B319" s="228" t="s">
        <v>238</v>
      </c>
    </row>
    <row r="320" spans="2:2" hidden="1">
      <c r="B320" s="228" t="s">
        <v>218</v>
      </c>
    </row>
    <row r="321" hidden="1"/>
  </sheetData>
  <dataConsolidate/>
  <mergeCells count="352">
    <mergeCell ref="S95:S96"/>
    <mergeCell ref="M95:M96"/>
    <mergeCell ref="M77:N77"/>
    <mergeCell ref="Q77:R77"/>
    <mergeCell ref="M82:N82"/>
    <mergeCell ref="Q82:R82"/>
    <mergeCell ref="M83:N83"/>
    <mergeCell ref="Q83:R83"/>
    <mergeCell ref="P85:S85"/>
    <mergeCell ref="L86:M86"/>
    <mergeCell ref="P86:Q86"/>
    <mergeCell ref="N95:N96"/>
    <mergeCell ref="O95:O96"/>
    <mergeCell ref="P95:P96"/>
    <mergeCell ref="Q95:Q96"/>
    <mergeCell ref="R95:R96"/>
    <mergeCell ref="S92:S93"/>
    <mergeCell ref="M92:M93"/>
    <mergeCell ref="N92:N93"/>
    <mergeCell ref="O92:O93"/>
    <mergeCell ref="P92:P93"/>
    <mergeCell ref="M89:M90"/>
    <mergeCell ref="N89:N90"/>
    <mergeCell ref="O89:O90"/>
    <mergeCell ref="P124:S124"/>
    <mergeCell ref="D125:G125"/>
    <mergeCell ref="H125:K125"/>
    <mergeCell ref="L125:O125"/>
    <mergeCell ref="P125:S125"/>
    <mergeCell ref="B126:B129"/>
    <mergeCell ref="C126:C127"/>
    <mergeCell ref="B124:B125"/>
    <mergeCell ref="C124:C125"/>
    <mergeCell ref="D124:G124"/>
    <mergeCell ref="Q129:R129"/>
    <mergeCell ref="C128:C129"/>
    <mergeCell ref="E128:F128"/>
    <mergeCell ref="I128:J128"/>
    <mergeCell ref="M128:N128"/>
    <mergeCell ref="Q128:R128"/>
    <mergeCell ref="E129:F129"/>
    <mergeCell ref="I129:J129"/>
    <mergeCell ref="H124:K124"/>
    <mergeCell ref="L124:O124"/>
    <mergeCell ref="C2:G2"/>
    <mergeCell ref="B6:G6"/>
    <mergeCell ref="B7:G7"/>
    <mergeCell ref="B8:G8"/>
    <mergeCell ref="C3:G3"/>
    <mergeCell ref="M129:N129"/>
    <mergeCell ref="J68:K68"/>
    <mergeCell ref="J69:K69"/>
    <mergeCell ref="N68:O68"/>
    <mergeCell ref="N69:O69"/>
    <mergeCell ref="E121:F121"/>
    <mergeCell ref="D123:G123"/>
    <mergeCell ref="H123:K123"/>
    <mergeCell ref="E118:F118"/>
    <mergeCell ref="E119:F119"/>
    <mergeCell ref="E120:F120"/>
    <mergeCell ref="I116:J116"/>
    <mergeCell ref="I117:J117"/>
    <mergeCell ref="I118:J118"/>
    <mergeCell ref="I119:J119"/>
    <mergeCell ref="I120:J120"/>
    <mergeCell ref="C104:C111"/>
    <mergeCell ref="D101:G101"/>
    <mergeCell ref="H101:K101"/>
    <mergeCell ref="P123:S123"/>
    <mergeCell ref="M119:N119"/>
    <mergeCell ref="M120:N120"/>
    <mergeCell ref="M121:N121"/>
    <mergeCell ref="R116:S116"/>
    <mergeCell ref="R117:S117"/>
    <mergeCell ref="R118:S118"/>
    <mergeCell ref="R119:S119"/>
    <mergeCell ref="R120:S120"/>
    <mergeCell ref="B112:B121"/>
    <mergeCell ref="C112:C113"/>
    <mergeCell ref="C114:C121"/>
    <mergeCell ref="E114:F114"/>
    <mergeCell ref="E115:F115"/>
    <mergeCell ref="E116:F116"/>
    <mergeCell ref="E117:F117"/>
    <mergeCell ref="L123:O123"/>
    <mergeCell ref="I114:J114"/>
    <mergeCell ref="I115:J115"/>
    <mergeCell ref="M114:N114"/>
    <mergeCell ref="M115:N115"/>
    <mergeCell ref="P98:P99"/>
    <mergeCell ref="F103:G103"/>
    <mergeCell ref="J103:K103"/>
    <mergeCell ref="N103:O103"/>
    <mergeCell ref="J98:J99"/>
    <mergeCell ref="K98:K99"/>
    <mergeCell ref="R121:S121"/>
    <mergeCell ref="I121:J121"/>
    <mergeCell ref="M116:N116"/>
    <mergeCell ref="M117:N117"/>
    <mergeCell ref="M118:N118"/>
    <mergeCell ref="R115:S115"/>
    <mergeCell ref="R114:S114"/>
    <mergeCell ref="P101:S101"/>
    <mergeCell ref="Q98:Q99"/>
    <mergeCell ref="R98:R99"/>
    <mergeCell ref="L101:O101"/>
    <mergeCell ref="R103:S103"/>
    <mergeCell ref="S98:S99"/>
    <mergeCell ref="L98:L99"/>
    <mergeCell ref="R102:S102"/>
    <mergeCell ref="N98:N99"/>
    <mergeCell ref="B102:B111"/>
    <mergeCell ref="C102:C103"/>
    <mergeCell ref="F102:G102"/>
    <mergeCell ref="J102:K102"/>
    <mergeCell ref="N102:O102"/>
    <mergeCell ref="M98:M99"/>
    <mergeCell ref="G95:G96"/>
    <mergeCell ref="H95:H96"/>
    <mergeCell ref="I95:I96"/>
    <mergeCell ref="J95:J96"/>
    <mergeCell ref="K95:K96"/>
    <mergeCell ref="L95:L96"/>
    <mergeCell ref="B88:B99"/>
    <mergeCell ref="C88:C99"/>
    <mergeCell ref="D89:D90"/>
    <mergeCell ref="E89:E90"/>
    <mergeCell ref="F89:F90"/>
    <mergeCell ref="D98:D99"/>
    <mergeCell ref="E98:E99"/>
    <mergeCell ref="F98:F99"/>
    <mergeCell ref="G98:G99"/>
    <mergeCell ref="H98:H99"/>
    <mergeCell ref="I98:I99"/>
    <mergeCell ref="O98:O99"/>
    <mergeCell ref="P89:P90"/>
    <mergeCell ref="Q89:Q90"/>
    <mergeCell ref="R89:R90"/>
    <mergeCell ref="S89:S90"/>
    <mergeCell ref="Q92:Q93"/>
    <mergeCell ref="R92:R93"/>
    <mergeCell ref="H92:H93"/>
    <mergeCell ref="I92:I93"/>
    <mergeCell ref="J92:J93"/>
    <mergeCell ref="K92:K93"/>
    <mergeCell ref="L92:L93"/>
    <mergeCell ref="H89:H90"/>
    <mergeCell ref="I89:I90"/>
    <mergeCell ref="J89:J90"/>
    <mergeCell ref="K89:K90"/>
    <mergeCell ref="L89:L90"/>
    <mergeCell ref="G89:G90"/>
    <mergeCell ref="D95:D96"/>
    <mergeCell ref="E95:E96"/>
    <mergeCell ref="F95:F96"/>
    <mergeCell ref="B77:B83"/>
    <mergeCell ref="C77:C83"/>
    <mergeCell ref="E77:F77"/>
    <mergeCell ref="I77:J77"/>
    <mergeCell ref="E78:F78"/>
    <mergeCell ref="E80:F80"/>
    <mergeCell ref="E82:F82"/>
    <mergeCell ref="I82:J82"/>
    <mergeCell ref="E83:F83"/>
    <mergeCell ref="I83:J83"/>
    <mergeCell ref="B86:B87"/>
    <mergeCell ref="C86:C87"/>
    <mergeCell ref="D86:E86"/>
    <mergeCell ref="H86:I86"/>
    <mergeCell ref="D87:E87"/>
    <mergeCell ref="H85:K85"/>
    <mergeCell ref="D92:D93"/>
    <mergeCell ref="E92:E93"/>
    <mergeCell ref="F92:F93"/>
    <mergeCell ref="G92:G93"/>
    <mergeCell ref="L85:O85"/>
    <mergeCell ref="E81:F81"/>
    <mergeCell ref="I81:J81"/>
    <mergeCell ref="M81:N81"/>
    <mergeCell ref="Q81:R81"/>
    <mergeCell ref="I78:J78"/>
    <mergeCell ref="M78:N78"/>
    <mergeCell ref="Q78:R78"/>
    <mergeCell ref="E79:F79"/>
    <mergeCell ref="I79:J79"/>
    <mergeCell ref="M79:N79"/>
    <mergeCell ref="D85:G85"/>
    <mergeCell ref="R76:S76"/>
    <mergeCell ref="I80:J80"/>
    <mergeCell ref="M80:N80"/>
    <mergeCell ref="Q80:R80"/>
    <mergeCell ref="Q79:R79"/>
    <mergeCell ref="J72:K72"/>
    <mergeCell ref="N72:O72"/>
    <mergeCell ref="R72:S72"/>
    <mergeCell ref="J73:K73"/>
    <mergeCell ref="N73:O73"/>
    <mergeCell ref="R73:S73"/>
    <mergeCell ref="J74:K74"/>
    <mergeCell ref="N74:O74"/>
    <mergeCell ref="R74:S74"/>
    <mergeCell ref="F75:G75"/>
    <mergeCell ref="J75:K75"/>
    <mergeCell ref="N75:O75"/>
    <mergeCell ref="R75:S75"/>
    <mergeCell ref="B68:B76"/>
    <mergeCell ref="C68:C69"/>
    <mergeCell ref="F68:G68"/>
    <mergeCell ref="F69:G69"/>
    <mergeCell ref="C70:C76"/>
    <mergeCell ref="F70:G70"/>
    <mergeCell ref="F72:G72"/>
    <mergeCell ref="F74:G74"/>
    <mergeCell ref="F76:G76"/>
    <mergeCell ref="F73:G73"/>
    <mergeCell ref="J70:K70"/>
    <mergeCell ref="N70:O70"/>
    <mergeCell ref="R70:S70"/>
    <mergeCell ref="F71:G71"/>
    <mergeCell ref="J71:K71"/>
    <mergeCell ref="N71:O71"/>
    <mergeCell ref="R71:S71"/>
    <mergeCell ref="R68:S68"/>
    <mergeCell ref="J76:K76"/>
    <mergeCell ref="N76:O76"/>
    <mergeCell ref="D67:G67"/>
    <mergeCell ref="H67:K67"/>
    <mergeCell ref="L67:O67"/>
    <mergeCell ref="P67:S67"/>
    <mergeCell ref="R69:S69"/>
    <mergeCell ref="B62:B63"/>
    <mergeCell ref="C62:C63"/>
    <mergeCell ref="D63:E63"/>
    <mergeCell ref="F63:G63"/>
    <mergeCell ref="H63:I63"/>
    <mergeCell ref="J63:K63"/>
    <mergeCell ref="P63:Q63"/>
    <mergeCell ref="R63:S63"/>
    <mergeCell ref="B64:B65"/>
    <mergeCell ref="C64:C65"/>
    <mergeCell ref="F64:G64"/>
    <mergeCell ref="J64:K64"/>
    <mergeCell ref="N64:O64"/>
    <mergeCell ref="R64:S64"/>
    <mergeCell ref="F65:G65"/>
    <mergeCell ref="J65:K65"/>
    <mergeCell ref="N65:O65"/>
    <mergeCell ref="R65:S65"/>
    <mergeCell ref="L63:M63"/>
    <mergeCell ref="N63:O63"/>
    <mergeCell ref="C58:C59"/>
    <mergeCell ref="D61:G61"/>
    <mergeCell ref="H61:K61"/>
    <mergeCell ref="L61:O61"/>
    <mergeCell ref="P61:S61"/>
    <mergeCell ref="L62:M62"/>
    <mergeCell ref="N62:O62"/>
    <mergeCell ref="P62:Q62"/>
    <mergeCell ref="R62:S62"/>
    <mergeCell ref="F57:G57"/>
    <mergeCell ref="J57:K57"/>
    <mergeCell ref="N57:O57"/>
    <mergeCell ref="R57:S57"/>
    <mergeCell ref="D62:E62"/>
    <mergeCell ref="F62:G62"/>
    <mergeCell ref="H62:I62"/>
    <mergeCell ref="J62:K62"/>
    <mergeCell ref="B53:B55"/>
    <mergeCell ref="C53:C55"/>
    <mergeCell ref="D53:E53"/>
    <mergeCell ref="H53:I53"/>
    <mergeCell ref="L53:M53"/>
    <mergeCell ref="P53:Q53"/>
    <mergeCell ref="F54:F55"/>
    <mergeCell ref="G54:G55"/>
    <mergeCell ref="J54:J55"/>
    <mergeCell ref="K54:K55"/>
    <mergeCell ref="N54:N55"/>
    <mergeCell ref="O54:O55"/>
    <mergeCell ref="R54:R55"/>
    <mergeCell ref="S54:S55"/>
    <mergeCell ref="B56:B59"/>
    <mergeCell ref="C56:C57"/>
    <mergeCell ref="F56:G56"/>
    <mergeCell ref="J56:K56"/>
    <mergeCell ref="N56:O56"/>
    <mergeCell ref="R56:S56"/>
    <mergeCell ref="D52:G52"/>
    <mergeCell ref="H52:K52"/>
    <mergeCell ref="L52:O52"/>
    <mergeCell ref="P52:S52"/>
    <mergeCell ref="D49:D50"/>
    <mergeCell ref="E49:E50"/>
    <mergeCell ref="H49:H50"/>
    <mergeCell ref="I49:I50"/>
    <mergeCell ref="L49:L50"/>
    <mergeCell ref="M49:M50"/>
    <mergeCell ref="P46:P47"/>
    <mergeCell ref="Q46:Q47"/>
    <mergeCell ref="P49:P50"/>
    <mergeCell ref="Q49:Q50"/>
    <mergeCell ref="P40:P41"/>
    <mergeCell ref="Q40:Q41"/>
    <mergeCell ref="D43:D44"/>
    <mergeCell ref="E43:E44"/>
    <mergeCell ref="H43:H44"/>
    <mergeCell ref="I43:I44"/>
    <mergeCell ref="L43:L44"/>
    <mergeCell ref="M43:M44"/>
    <mergeCell ref="P43:P44"/>
    <mergeCell ref="Q43:Q44"/>
    <mergeCell ref="L40:L41"/>
    <mergeCell ref="M40:M41"/>
    <mergeCell ref="L46:L47"/>
    <mergeCell ref="M46:M47"/>
    <mergeCell ref="B39:B50"/>
    <mergeCell ref="C39:C50"/>
    <mergeCell ref="D40:D41"/>
    <mergeCell ref="E40:E41"/>
    <mergeCell ref="H40:H41"/>
    <mergeCell ref="I40:I41"/>
    <mergeCell ref="D46:D47"/>
    <mergeCell ref="E46:E47"/>
    <mergeCell ref="H46:H47"/>
    <mergeCell ref="I46:I47"/>
    <mergeCell ref="R27:R28"/>
    <mergeCell ref="S27:S28"/>
    <mergeCell ref="B29:B38"/>
    <mergeCell ref="C29:C38"/>
    <mergeCell ref="K27:K28"/>
    <mergeCell ref="N27:N28"/>
    <mergeCell ref="O27:O28"/>
    <mergeCell ref="F27:F28"/>
    <mergeCell ref="G27:G28"/>
    <mergeCell ref="J27:J28"/>
    <mergeCell ref="B26:B28"/>
    <mergeCell ref="C26:C28"/>
    <mergeCell ref="D26:E26"/>
    <mergeCell ref="H26:I26"/>
    <mergeCell ref="D25:G25"/>
    <mergeCell ref="H25:K25"/>
    <mergeCell ref="L25:O25"/>
    <mergeCell ref="P25:S25"/>
    <mergeCell ref="L26:M26"/>
    <mergeCell ref="P26:Q26"/>
    <mergeCell ref="B10:C10"/>
    <mergeCell ref="D19:G19"/>
    <mergeCell ref="H19:K19"/>
    <mergeCell ref="L19:O19"/>
    <mergeCell ref="P19:S19"/>
    <mergeCell ref="B20:B23"/>
    <mergeCell ref="C20:C23"/>
  </mergeCells>
  <phoneticPr fontId="31" type="noConversion"/>
  <conditionalFormatting sqref="E136">
    <cfRule type="iconSet" priority="1">
      <iconSet iconSet="4ArrowsGray">
        <cfvo type="percent" val="0"/>
        <cfvo type="percent" val="25"/>
        <cfvo type="percent" val="50"/>
        <cfvo type="percent" val="75"/>
      </iconSet>
    </cfRule>
  </conditionalFormatting>
  <dataValidations xWindow="642" yWindow="530" count="65">
    <dataValidation type="list" allowBlank="1" showInputMessage="1" showErrorMessage="1" prompt="Select type of policy" sqref="G127">
      <formula1>$H$164:$H$185</formula1>
    </dataValidation>
    <dataValidation type="list" allowBlank="1" showInputMessage="1" showErrorMessage="1" prompt="Select type of assets" sqref="E113 I113 M113 Q113">
      <formula1>$L$140:$L$146</formula1>
    </dataValidation>
    <dataValidation type="whole" allowBlank="1" showInputMessage="1" showErrorMessage="1" error="Please enter a number here" prompt="Enter No. of development strategies" sqref="D129 P129 L129 H129">
      <formula1>0</formula1>
      <formula2>999999999</formula2>
    </dataValidation>
    <dataValidation type="whole" allowBlank="1" showInputMessage="1" showErrorMessage="1" error="Please enter a number" prompt="Enter No. of policy introduced or adjusted" sqref="D127 P127 L127 H127">
      <formula1>0</formula1>
      <formula2>999999999999</formula2>
    </dataValidation>
    <dataValidation type="decimal" allowBlank="1" showInputMessage="1" showErrorMessage="1" error="Please enter a number" prompt="Enter income level of households" sqref="O121 O119 O117 O115 K119 K117 K115 G119 G117 G115 K121 G121">
      <formula1>0</formula1>
      <formula2>9999999999999</formula2>
    </dataValidation>
    <dataValidation type="whole" allowBlank="1" showInputMessage="1" showErrorMessage="1" prompt="Enter number of households" sqref="L121 P121 P119 P117 P115 L119 L117 L115 H119 H117 H115 D119 D117 D115 H121 D121">
      <formula1>0</formula1>
      <formula2>999999999999</formula2>
    </dataValidation>
    <dataValidation type="whole" allowBlank="1" showInputMessage="1" showErrorMessage="1" prompt="Enter number of assets" sqref="D113 H113 L113 P113">
      <formula1>0</formula1>
      <formula2>9999999999999</formula2>
    </dataValidation>
    <dataValidation type="whole" allowBlank="1" showInputMessage="1" showErrorMessage="1" error="Please enter a number here" prompt="Please enter the No. of targeted households" sqref="D103 P111 P109 P107 P105 L109 L107 L105 H109 H107 H105 D109 D107 D105 P103 L103 H111 D111 H103 L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Q98:Q99 Q95:Q96 Q92:Q93 Q89:Q90 M89:M90 M95:M96 M98:M99 I98:I99 I95:I96 I92:I93 M92:M93 I89:I90 E98:E99 E95:E96 E92:E93">
      <formula1>0</formula1>
    </dataValidation>
    <dataValidation type="whole" allowBlank="1" showInputMessage="1" showErrorMessage="1" error="Please enter a number here" prompt="Please enter a number" sqref="D78:D83 P78:P83 L78:L83 H78:H83">
      <formula1>0</formula1>
      <formula2>9999999999999990</formula2>
    </dataValidation>
    <dataValidation type="decimal" allowBlank="1" showInputMessage="1" showErrorMessage="1" errorTitle="Invalid data" error="Please enter a number" prompt="Please enter a number here" sqref="E54 P65 L65 H65 D65 I54">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M54 H57 L57 P57">
      <formula1>0</formula1>
      <formula2>9999999999</formula2>
    </dataValidation>
    <dataValidation type="decimal" allowBlank="1" showInputMessage="1" showErrorMessage="1" errorTitle="Invalid data" error="Please enter a number" prompt="Enter the number of municipalities covered by the Early Warning System" sqref="G41 S50 S47 S44 S41 O50 O47 O44 O41 K50 K47 K44 K41 G50 G47 G44">
      <formula1>0</formula1>
      <formula2>9999999</formula2>
    </dataValidation>
    <dataValidation type="list" allowBlank="1" showInputMessage="1" showErrorMessage="1" error="Select from the drop-down list" prompt="Select the geographical coverage of the Early Warning System" sqref="G40 G43 G46 G49 K40 K43 K46 K49 O40 O43 O46 O49 S40 S43 S46 S49">
      <formula1>$D$151:$D$153</formula1>
    </dataValidation>
    <dataValidation type="decimal" allowBlank="1" showInputMessage="1" showErrorMessage="1" errorTitle="Invalid data" error="Please enter a number here" prompt="Enter the number of adopted Early Warning Systems" sqref="D40:D41 P49:P50 P46:P47 P43:P44 P40:P41 L49:L50 L46:L47 L43:L44 L40:L41 H49:H50 H46:H47 H43:H44 H40:H41 D49:D50 D46:D47 D43:D44">
      <formula1>0</formula1>
      <formula2>9999999999</formula2>
    </dataValidation>
    <dataValidation type="list" allowBlank="1" showInputMessage="1" showErrorMessage="1" prompt="Select income source" sqref="E115:F115 E121:F121 E119:F119 E117:F117 I115 M115 R115 I117 I119 I121 M117 M119 M121 R117 R119 R121">
      <formula1>$K$139:$K$153</formula1>
    </dataValidation>
    <dataValidation type="list" allowBlank="1" showInputMessage="1" showErrorMessage="1" prompt="Please select the alternate source" sqref="G111 O111 G105 K111 G107 G109 K105 K107 K109 O105 O107 O109 S105 S107 S109 S111">
      <formula1>$K$139:$K$153</formula1>
    </dataValidation>
    <dataValidation type="list" allowBlank="1" showInputMessage="1" showErrorMessage="1" prompt="Select % increase in income level" sqref="F111 N111 F105 J111 F107 F109 J105 J107 J109 N105 N107 N109 R105 R107 R109 R111">
      <formula1>$E$168:$E$176</formula1>
    </dataValidation>
    <dataValidation type="list" allowBlank="1" showInputMessage="1" showErrorMessage="1" prompt="Select type of natural assets protected or rehabilitated" sqref="D89:D90 P89:P90 L89:L90 P98:P99 P95:P96 P92:P93 L98:L99 L95:L96 L92:L93 H98:H99 H95:H96 H92:H93 H89:H90 D98:D99 D95:D96 D92:D93">
      <formula1>$C$166:$C$173</formula1>
    </dataValidation>
    <dataValidation type="list" allowBlank="1" showInputMessage="1" showErrorMessage="1" prompt="Enter the unit and type of the natural asset of ecosystem restored" sqref="F89:F90 J89:J90 N89:N90 F92:F93 F95:F96 F98:F99 N98:N99 N95:N96 N92:N93 J98:J99 J95:J96 J92:J93">
      <formula1>$C$160:$C$163</formula1>
    </dataValidation>
    <dataValidation type="list" allowBlank="1" showInputMessage="1" showErrorMessage="1" prompt="Select targeted asset" sqref="E71:E76 Q71:Q76 M71:M76 I71:I76">
      <formula1>$J$165:$J$166</formula1>
    </dataValidation>
    <dataValidation type="list" allowBlank="1" showInputMessage="1" showErrorMessage="1" error="Select from the drop-down list" prompt="Select category of early warning systems_x000a__x000a_" sqref="E40:E41 M40:M41 M43:M44 M49:M50 I40:I41 I43:I44 I49:I50 E43:E44 M46:M47 I46:I47 E49:E50 E46:E47 Q40:Q41 Q43:Q44 Q49:Q50 Q46:Q47">
      <formula1>$D$163:$D$166</formula1>
    </dataValidation>
    <dataValidation type="list" allowBlank="1" showInputMessage="1" showErrorMessage="1" prompt="Select status" sqref="O38 K38 G36 G30 G32 G34 G38 K30 K32 K34 K36 O30 O32 O34 O36 S30 S32 S34 S36 S38">
      <formula1>$E$163:$E$165</formula1>
    </dataValidation>
    <dataValidation type="list" allowBlank="1" showInputMessage="1" showErrorMessage="1" sqref="E142:E143">
      <formula1>$D$16:$D$18</formula1>
    </dataValidation>
    <dataValidation type="list" allowBlank="1" showInputMessage="1" showErrorMessage="1" prompt="Select effectiveness" sqref="G129 K129 O129 S129">
      <formula1>$K$155:$K$159</formula1>
    </dataValidation>
    <dataValidation type="list" allowBlank="1" showInputMessage="1" showErrorMessage="1" prompt="Select a sector" sqref="F63:G63 J63:K63 N63:O63 R63:S63">
      <formula1>$J$146:$J$154</formula1>
    </dataValidation>
    <dataValidation type="decimal" allowBlank="1" showInputMessage="1" showErrorMessage="1" errorTitle="Invalid data" error="Please enter a number between 0 and 9999999" prompt="Enter a number here" sqref="E21:G21 Q27 E27 I27 M27 Q21:S21 M21:O21 I21:K21">
      <formula1>0</formula1>
      <formula2>99999999999</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100" prompt="Enter a percentage between 0 and 100" sqref="E22:E23 L63:M63 H63:I63 Q111 Q109 Q107 Q105 M109 M107 M105 I109 I107 I105 E109 E107 E105 D63:E63 Q55 E111 I103 M103 I111 M111 Q103 Q65 M65 I65 Q57 E57 Q28 I57 M57 M55 I55 E103 P63:Q63 E28 Q22:Q23 I28 M28 E65 M22:M23 I22:I23">
      <formula1>0</formula1>
      <formula2>100</formula2>
    </dataValidation>
    <dataValidation type="list" allowBlank="1" showInputMessage="1" showErrorMessage="1" prompt="Select type of policy" sqref="S127 O127 K127">
      <formula1>policy</formula1>
    </dataValidation>
    <dataValidation type="list" allowBlank="1" showInputMessage="1" showErrorMessage="1" prompt="Select income source" sqref="Q115 Q117 Q121 Q119">
      <formula1>incomesource</formula1>
    </dataValidation>
    <dataValidation type="list" allowBlank="1" showInputMessage="1" showErrorMessage="1" prompt="Select the effectiveness of protection/rehabilitation" sqref="S98 S89 S95 S92">
      <formula1>effectiveness</formula1>
    </dataValidation>
    <dataValidation type="list" allowBlank="1" showInputMessage="1" showErrorMessage="1" prompt="Select programme/sector" sqref="F87 J87 N87 R87">
      <formula1>$J$146:$J$154</formula1>
    </dataValidation>
    <dataValidation type="list" allowBlank="1" showInputMessage="1" showErrorMessage="1" prompt="Select level of improvements" sqref="I87 Q87 M87">
      <formula1>effectiveness</formula1>
    </dataValidation>
    <dataValidation type="list" allowBlank="1" showInputMessage="1" showErrorMessage="1" prompt="Select changes in asset" sqref="F71:G76 J71:K76 N71:O76 R71:S76">
      <formula1>$I$155:$I$159</formula1>
    </dataValidation>
    <dataValidation type="list" allowBlank="1" showInputMessage="1" showErrorMessage="1" prompt="Select response level" sqref="F69 J69 N69 R69">
      <formula1>$H$155:$H$159</formula1>
    </dataValidation>
    <dataValidation type="list" allowBlank="1" showInputMessage="1" showErrorMessage="1" prompt="Select geographical scale" sqref="E69 I69 M69 Q69">
      <formula1>$D$151:$D$153</formula1>
    </dataValidation>
    <dataValidation type="list" allowBlank="1" showInputMessage="1" showErrorMessage="1" prompt="Select project/programme sector" sqref="D69 H69 L69 P69 E30 E32 E34 E36 E38 I38 I36 I34 I32 I30 M30 M32 M34 M36 M38 Q38 Q36 Q34 Q32 Q30">
      <formula1>$J$146:$J$154</formula1>
    </dataValidation>
    <dataValidation type="list" allowBlank="1" showInputMessage="1" showErrorMessage="1" prompt="Select level of awarness" sqref="F65:G65 J65:K65 N65:O65 R65:S65">
      <formula1>$G$155:$G$159</formula1>
    </dataValidation>
    <dataValidation type="list" allowBlank="1" showInputMessage="1" showErrorMessage="1" prompt="Select scale" sqref="G59 O59 K59 S59">
      <formula1>$F$155:$F$158</formula1>
    </dataValidation>
    <dataValidation type="list" allowBlank="1" showInputMessage="1" showErrorMessage="1" prompt="Select scale" sqref="F127 J127 N127 R127 F30 F32 F34 F36 F38 J30 J32 J34 J36 J38 N38 N36 N34 N32 N30 R30 R32 R34 R36 R38 E59 I59 M59 Q59">
      <formula1>$D$151:$D$153</formula1>
    </dataValidation>
    <dataValidation type="list" allowBlank="1" showInputMessage="1" showErrorMessage="1" prompt="Select capacity level" sqref="G54 O54 K54 S54">
      <formula1>$F$155:$F$158</formula1>
    </dataValidation>
    <dataValidation type="list" allowBlank="1" showInputMessage="1" showErrorMessage="1" prompt="Select sector" sqref="F54 F59 M127 N54 J54 I127 N59 J59 D71:D76 G78:G83 H71:H76 K78:K83 L71:L76 O78:O83 P71:P76 S78:S83 E127 R59 F113 J113 N113 R113 R54 Q127">
      <formula1>$J$146:$J$154</formula1>
    </dataValidation>
    <dataValidation type="list" allowBlank="1" showInputMessage="1" showErrorMessage="1" sqref="I126 Q126 S126 K112 M77 O77 S112 G126 F112 O126 E126 S77 Q77 M126 K126 G77 I77 K77 O112">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J27:J28 N27:N28 R27:R28">
      <formula1>$D$135:$D$142</formula1>
    </dataValidation>
    <dataValidation type="whole" allowBlank="1" showInputMessage="1" showErrorMessage="1" errorTitle="Please enter a number here" error="Please enter a number here" promptTitle="Please enter a number here" sqref="D30 P30 P32 P34 P36 P38 L38 L36 L34 L32 L30 H30 H32 H34 H36 H38 D38 D36 D34 D32">
      <formula1>0</formula1>
      <formula2>99999</formula2>
    </dataValidation>
    <dataValidation type="list" allowBlank="1" showInputMessage="1" showErrorMessage="1" errorTitle="Select from the list" error="Select from the list" prompt="Select hazard addressed by the Early Warning System" sqref="S39 S42 S45 S48 O48 O45 O42 O39 K39 K42 K45 K48 G48 G45 G42 G39">
      <formula1>$D$135:$D$142</formula1>
    </dataValidation>
    <dataValidation type="list" allowBlank="1" showInputMessage="1" showErrorMessage="1" prompt="Select type" sqref="F57:G57 J57:K57 N57:O57 R57:S57 D59 H59 L59 P59">
      <formula1>$D$147:$D$149</formula1>
    </dataValidation>
    <dataValidation type="list" allowBlank="1" showInputMessage="1" showErrorMessage="1" sqref="E78:F83 Q78:R83 M78:N83 I78:J83">
      <formula1>type1</formula1>
    </dataValidation>
    <dataValidation type="list" allowBlank="1" showInputMessage="1" showErrorMessage="1" prompt="Select level of improvements" sqref="D87:E87 H87 L87 P87">
      <formula1>$K$155:$K$159</formula1>
    </dataValidation>
    <dataValidation type="list" allowBlank="1" showInputMessage="1" showErrorMessage="1" prompt="Select type" sqref="G87 K87 S87 O87">
      <formula1>$F$136:$F$140</formula1>
    </dataValidation>
    <dataValidation type="list" allowBlank="1" showInputMessage="1" showErrorMessage="1" error="Please select a level of effectiveness from the drop-down list" prompt="Select the level of effectiveness of protection/rehabilitation" sqref="G89:G90 G92:G93 G95:G96 G98:G99 K98:K99 K95:K96 K92:K93 K89:K90 O89:O90 O92:O93 O95:O96 O98:O99 R98:R99 R95:R96 R92:R93 R89:R90">
      <formula1>$K$155:$K$159</formula1>
    </dataValidation>
    <dataValidation type="list" allowBlank="1" showInputMessage="1" showErrorMessage="1" error="Please select improvement level from the drop-down list" prompt="Select improvement level" sqref="F103:G103 J103:K103 N103:O103 R103:S103">
      <formula1>$H$150:$H$154</formula1>
    </dataValidation>
    <dataValidation type="list" allowBlank="1" showInputMessage="1" showErrorMessage="1" prompt="Select adaptation strategy" sqref="G113 K113 O113 S113">
      <formula1>$I$161:$I$177</formula1>
    </dataValidation>
    <dataValidation type="list" allowBlank="1" showInputMessage="1" showErrorMessage="1" prompt="Select integration level" sqref="D125:S125">
      <formula1>$H$143:$H$147</formula1>
    </dataValidation>
    <dataValidation type="list" allowBlank="1" showInputMessage="1" showErrorMessage="1" prompt="Select state of enforcement" sqref="E129:F129 I129:J129 M129:N129 Q129:R129">
      <formula1>$I$136:$I$140</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Select from the drop-down list" prompt="Select from the drop-down list" sqref="C15">
      <formula1>$B$162:$B$320</formula1>
    </dataValidation>
    <dataValidation allowBlank="1" showInputMessage="1" showErrorMessage="1" prompt="Please enter your project ID" sqref="C12"/>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G27:G28 S27:S28 O27:O28 K27:K28">
      <formula1>$K$155:$K$159</formula1>
    </dataValidation>
  </dataValidations>
  <pageMargins left="0.7" right="0.7" top="0.75" bottom="0.75" header="0.3" footer="0.3"/>
  <pageSetup paperSize="8" scale="36" fitToHeight="0" orientation="landscape"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H4" sqref="H4"/>
    </sheetView>
  </sheetViews>
  <sheetFormatPr defaultColWidth="8.85546875" defaultRowHeight="15"/>
  <cols>
    <col min="1" max="1" width="2.42578125" customWidth="1"/>
    <col min="2" max="2" width="109.28515625" customWidth="1"/>
    <col min="3" max="3" width="2.42578125" customWidth="1"/>
  </cols>
  <sheetData>
    <row r="1" spans="2:2" ht="16.5" thickBot="1">
      <c r="B1" s="37" t="s">
        <v>994</v>
      </c>
    </row>
    <row r="2" spans="2:2" ht="306.75" thickBot="1">
      <c r="B2" s="38" t="s">
        <v>995</v>
      </c>
    </row>
    <row r="3" spans="2:2" ht="16.5" thickBot="1">
      <c r="B3" s="37" t="s">
        <v>996</v>
      </c>
    </row>
    <row r="4" spans="2:2" ht="243" thickBot="1">
      <c r="B4" s="39" t="s">
        <v>997</v>
      </c>
    </row>
  </sheetData>
  <pageMargins left="0.7" right="0.7" top="0.75" bottom="0.75" header="0.3" footer="0.3"/>
  <pageSetup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FinancialData</vt:lpstr>
      <vt:lpstr>Procurement</vt:lpstr>
      <vt:lpstr>Risk Assesment</vt:lpstr>
      <vt:lpstr>Rating</vt:lpstr>
      <vt:lpstr>Project Indicators</vt:lpstr>
      <vt:lpstr>Lessons Learned</vt:lpstr>
      <vt:lpstr>Results Tracker</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Alyssa Maria Gomes</cp:lastModifiedBy>
  <cp:revision/>
  <cp:lastPrinted>2017-01-24T13:20:29Z</cp:lastPrinted>
  <dcterms:created xsi:type="dcterms:W3CDTF">2010-11-30T14:15:01Z</dcterms:created>
  <dcterms:modified xsi:type="dcterms:W3CDTF">2017-09-06T16:28:53Z</dcterms:modified>
</cp:coreProperties>
</file>