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tyles.xml" ContentType="application/vnd.openxmlformats-officedocument.spreadsheetml.styles+xml"/>
  <Override PartName="/xl/worksheets/sheet10.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P:\Adaptation Fund\Project reports\Egypt\PPR 4\"/>
    </mc:Choice>
  </mc:AlternateContent>
  <bookViews>
    <workbookView xWindow="0" yWindow="0" windowWidth="15200" windowHeight="5510" tabRatio="665"/>
  </bookViews>
  <sheets>
    <sheet name="Overview" sheetId="23" r:id="rId1"/>
    <sheet name="Lessons Learned" sheetId="20" r:id="rId2"/>
    <sheet name=" Financial information" sheetId="14" r:id="rId3"/>
    <sheet name="Procurements" sheetId="15" state="hidden" r:id="rId4"/>
    <sheet name=" Project Indicators" sheetId="19" r:id="rId5"/>
    <sheet name="Risk Assesment" sheetId="18" r:id="rId6"/>
    <sheet name="Rating" sheetId="12" r:id="rId7"/>
    <sheet name="Results Tracker" sheetId="11" r:id="rId8"/>
    <sheet name="Units for Indicators" sheetId="6" r:id="rId9"/>
    <sheet name="Financial Annex" sheetId="24" r:id="rId10"/>
  </sheets>
  <externalReferences>
    <externalReference r:id="rId11"/>
  </externalReferences>
  <definedNames>
    <definedName name="iincome">#REF!</definedName>
    <definedName name="income" localSheetId="7">#REF!</definedName>
    <definedName name="income">#REF!</definedName>
    <definedName name="incomelevel">'Results Tracker'!$E$137:$E$139</definedName>
    <definedName name="info">'Results Tracker'!$E$156:$E$158</definedName>
    <definedName name="Month" localSheetId="2">#REF!</definedName>
    <definedName name="Month" localSheetId="4">#REF!</definedName>
    <definedName name="Month" localSheetId="1">#REF!</definedName>
    <definedName name="Month" localSheetId="0">#REF!</definedName>
    <definedName name="Month" localSheetId="3">#REF!</definedName>
    <definedName name="Month" localSheetId="6">#REF!</definedName>
    <definedName name="Month" localSheetId="5">#REF!</definedName>
    <definedName name="Month">[1]Dropdowns!$G$2:$G$13</definedName>
    <definedName name="overalleffect">'Results Tracker'!$D$156:$D$158</definedName>
    <definedName name="physicalassets">'Results Tracker'!$J$156:$J$164</definedName>
    <definedName name="quality">'Results Tracker'!$B$147:$B$151</definedName>
    <definedName name="question">'Results Tracker'!$F$147:$F$149</definedName>
    <definedName name="responses">'Results Tracker'!$C$147:$C$151</definedName>
    <definedName name="state">'Results Tracker'!$I$151:$I$153</definedName>
    <definedName name="type1">'Results Tracker'!$G$147:$G$150</definedName>
    <definedName name="Year" localSheetId="2">#REF!</definedName>
    <definedName name="Year" localSheetId="4">#REF!</definedName>
    <definedName name="Year" localSheetId="1">#REF!</definedName>
    <definedName name="Year" localSheetId="0">#REF!</definedName>
    <definedName name="Year" localSheetId="3">#REF!</definedName>
    <definedName name="Year" localSheetId="6">#REF!</definedName>
    <definedName name="Year" localSheetId="5">#REF!</definedName>
    <definedName name="Year">[1]Dropdowns!$H$2:$H$36</definedName>
    <definedName name="yesno">'Results Tracker'!$E$143:$E$144</definedName>
  </definedNames>
  <calcPr calcId="171027"/>
</workbook>
</file>

<file path=xl/calcChain.xml><?xml version="1.0" encoding="utf-8"?>
<calcChain xmlns="http://schemas.openxmlformats.org/spreadsheetml/2006/main">
  <c r="E49" i="15" l="1"/>
  <c r="F48" i="15"/>
  <c r="E48" i="15"/>
  <c r="E46" i="15"/>
  <c r="F45" i="15"/>
  <c r="E45" i="15"/>
  <c r="F42" i="15"/>
  <c r="E41" i="15"/>
  <c r="E40" i="15"/>
  <c r="F39" i="15"/>
  <c r="E39" i="15"/>
  <c r="E38" i="15"/>
  <c r="F37" i="15"/>
  <c r="E37" i="15"/>
  <c r="E36" i="15"/>
  <c r="E35" i="15"/>
  <c r="F34" i="15"/>
  <c r="E34" i="15"/>
  <c r="E33" i="15"/>
  <c r="E32" i="15"/>
  <c r="F31" i="15"/>
  <c r="E31" i="15"/>
  <c r="E30" i="15"/>
  <c r="E29" i="15"/>
  <c r="F28" i="15"/>
  <c r="E28" i="15"/>
  <c r="E27" i="15"/>
  <c r="E26" i="15"/>
  <c r="E25" i="15"/>
  <c r="E24" i="15"/>
  <c r="F22" i="15"/>
  <c r="E22" i="15"/>
  <c r="G13" i="15"/>
  <c r="E13" i="15"/>
  <c r="G12" i="15"/>
  <c r="E12" i="15"/>
  <c r="G11" i="15"/>
  <c r="E11" i="15"/>
  <c r="H11" i="15" s="1"/>
  <c r="H12" i="15" l="1"/>
  <c r="H13" i="15"/>
  <c r="C13" i="24"/>
  <c r="F13" i="24" s="1"/>
  <c r="C12" i="24"/>
  <c r="F12" i="24" s="1"/>
  <c r="C11" i="24"/>
  <c r="F11" i="24" s="1"/>
  <c r="C10" i="24"/>
  <c r="E10" i="24" s="1"/>
  <c r="C9" i="24"/>
  <c r="F9" i="24" s="1"/>
  <c r="C8" i="24"/>
  <c r="F8" i="24" s="1"/>
  <c r="C7" i="24"/>
  <c r="F7" i="24" s="1"/>
  <c r="C6" i="24"/>
  <c r="E6" i="24" s="1"/>
  <c r="C5" i="24"/>
  <c r="E5" i="24" s="1"/>
  <c r="C4" i="24"/>
  <c r="F4" i="24" s="1"/>
  <c r="D15" i="24"/>
  <c r="F27" i="14"/>
  <c r="E9" i="14" s="1"/>
  <c r="F40" i="14"/>
  <c r="F41" i="14" s="1"/>
  <c r="F43" i="14" s="1"/>
  <c r="E11" i="24"/>
  <c r="E8" i="24" l="1"/>
  <c r="E4" i="24"/>
  <c r="I4" i="24" s="1"/>
  <c r="E13" i="24"/>
  <c r="E9" i="24"/>
  <c r="F10" i="24"/>
  <c r="C15" i="24"/>
  <c r="F15" i="24" s="1"/>
  <c r="I5" i="24"/>
  <c r="E7" i="24"/>
  <c r="E12" i="24"/>
  <c r="F6" i="24"/>
  <c r="F5" i="24"/>
  <c r="E15" i="24" l="1"/>
</calcChain>
</file>

<file path=xl/sharedStrings.xml><?xml version="1.0" encoding="utf-8"?>
<sst xmlns="http://schemas.openxmlformats.org/spreadsheetml/2006/main" count="1782" uniqueCount="954">
  <si>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</si>
  <si>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</si>
  <si>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</si>
  <si>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</si>
  <si>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</si>
  <si>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</si>
  <si>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</si>
  <si>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</si>
  <si>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</si>
  <si>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</si>
  <si>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</si>
  <si>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</si>
  <si>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</si>
  <si>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</si>
  <si>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</si>
  <si>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</si>
  <si>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</si>
  <si>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</si>
  <si>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</si>
  <si>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</si>
  <si>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</si>
  <si>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</si>
  <si>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</si>
  <si>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</si>
  <si>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</si>
  <si>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</si>
  <si>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</si>
  <si>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</si>
  <si>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</si>
  <si>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</si>
  <si>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</si>
  <si>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</si>
  <si>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</si>
  <si>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</si>
  <si>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</si>
  <si>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</si>
  <si>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</si>
  <si>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</si>
  <si>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</si>
  <si>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</si>
  <si>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</si>
  <si>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</si>
  <si>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</si>
  <si>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</si>
  <si>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</si>
  <si>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</si>
  <si>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</si>
  <si>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</si>
  <si>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</si>
  <si>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</si>
  <si>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</si>
  <si>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</si>
  <si>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</si>
  <si>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</si>
  <si>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</si>
  <si>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</si>
  <si>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</si>
  <si>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</si>
  <si>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</si>
  <si>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</si>
  <si>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</si>
  <si>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</si>
  <si>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</si>
  <si>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</si>
  <si>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</si>
  <si>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</si>
  <si>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</si>
  <si>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</si>
  <si>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</si>
  <si>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</si>
  <si>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</si>
  <si>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</si>
  <si>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</si>
  <si>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</si>
  <si>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</si>
  <si>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</si>
  <si>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</si>
  <si>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</si>
  <si>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</si>
  <si>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</si>
  <si>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</si>
  <si>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</si>
  <si>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</si>
  <si>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</si>
  <si>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</si>
  <si>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</si>
  <si>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</si>
  <si>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</si>
  <si>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</si>
  <si>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</si>
  <si>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</si>
  <si>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</si>
  <si>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</si>
  <si>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</si>
  <si>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</si>
  <si>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</si>
  <si>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</si>
  <si>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</si>
  <si>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</si>
  <si>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</si>
  <si>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</si>
  <si>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</si>
  <si>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</si>
  <si>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</si>
  <si>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</si>
  <si>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</si>
  <si>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</si>
  <si>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</si>
  <si>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</si>
  <si>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</si>
  <si>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</si>
  <si>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</si>
  <si>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</si>
  <si>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</si>
  <si>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</si>
  <si>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</si>
  <si>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</si>
  <si>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</si>
  <si>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</si>
  <si>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</si>
  <si>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</si>
  <si>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</si>
  <si>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</si>
  <si>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</si>
  <si>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</si>
  <si>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</si>
  <si>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</si>
  <si>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</si>
  <si>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</si>
  <si>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</si>
  <si>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</si>
  <si>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</si>
  <si>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</si>
  <si>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</si>
  <si>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</si>
  <si>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</si>
  <si>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</si>
  <si>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</si>
  <si>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</si>
  <si>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</si>
  <si>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</si>
  <si>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</si>
  <si>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</si>
  <si>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</si>
  <si>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</si>
  <si>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</si>
  <si>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</si>
  <si>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</si>
  <si>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</si>
  <si>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</si>
  <si>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</si>
  <si>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</si>
  <si>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</si>
  <si>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</si>
  <si>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</si>
  <si>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</si>
  <si>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</si>
  <si>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</si>
  <si>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</si>
  <si>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</si>
  <si>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</si>
  <si>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</si>
  <si>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</si>
  <si>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</si>
  <si>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</si>
  <si>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</si>
  <si>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</si>
  <si>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</si>
  <si>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</si>
  <si>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</si>
  <si>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</si>
  <si>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</si>
  <si>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</si>
  <si>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</si>
  <si>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</si>
  <si>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</si>
  <si>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</si>
  <si>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</si>
  <si>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</si>
  <si>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</si>
  <si>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</si>
  <si>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</si>
  <si>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</si>
  <si>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</si>
  <si>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</si>
  <si>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</si>
  <si>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</si>
  <si>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</si>
  <si>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</si>
  <si>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</si>
  <si>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</si>
  <si>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</si>
  <si>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</si>
  <si>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</si>
  <si>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</si>
  <si>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</si>
  <si>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</si>
  <si>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</si>
  <si>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</si>
  <si>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</si>
  <si>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</si>
  <si>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</si>
  <si>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</si>
  <si>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</si>
  <si>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</si>
  <si>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</si>
  <si>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</si>
  <si>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</si>
  <si>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</si>
  <si>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</si>
  <si>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</si>
  <si>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</si>
  <si>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</si>
  <si>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</si>
  <si>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</si>
  <si>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</si>
  <si>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</si>
  <si>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</si>
  <si>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</si>
  <si>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</si>
  <si>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</si>
  <si>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</si>
  <si>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</si>
  <si>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</si>
  <si>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</si>
  <si>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</si>
  <si>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</si>
  <si>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</si>
  <si>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</si>
  <si>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</si>
  <si>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</si>
  <si>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</si>
  <si>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</si>
  <si>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</si>
  <si>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</si>
  <si>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</si>
  <si>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</si>
  <si>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</si>
  <si>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</si>
  <si>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</si>
  <si>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</si>
  <si>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List all bids for each contact signed with date of open call and winning bid</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</si>
  <si>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</si>
  <si>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</si>
  <si>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</si>
  <si>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</si>
  <si>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</si>
  <si>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</si>
  <si>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</si>
  <si>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</si>
  <si>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</si>
  <si>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</si>
  <si>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</si>
  <si>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</si>
  <si>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</si>
  <si>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</si>
  <si>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</si>
  <si>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</si>
  <si>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</si>
  <si>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</si>
  <si>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</si>
  <si>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</si>
  <si>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</si>
  <si>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</si>
  <si>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</si>
  <si>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</si>
  <si>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</si>
  <si>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</si>
  <si>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</si>
  <si>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</si>
  <si>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</si>
  <si>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</si>
  <si>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</si>
  <si>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</si>
  <si>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</si>
  <si>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</si>
  <si>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</si>
  <si>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</si>
  <si>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</si>
  <si>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</si>
  <si>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</si>
  <si>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</si>
  <si>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</si>
  <si>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</si>
  <si>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</si>
  <si>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</si>
  <si>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</si>
  <si>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</si>
  <si>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</si>
  <si>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</si>
  <si>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</si>
  <si>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</si>
  <si>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</si>
  <si>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Selection Justification for the Winner</t>
  </si>
  <si>
    <t>Contract Value/Amount (USD)</t>
  </si>
  <si>
    <t>Bid Amount (USD)</t>
  </si>
  <si>
    <t>Winning Bid Amount (USD)</t>
  </si>
  <si>
    <t>Remaining Balance</t>
  </si>
  <si>
    <t>CONTRACT &amp; Procurement Method</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</si>
  <si>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</si>
  <si>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</si>
  <si>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</si>
  <si>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</si>
  <si>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</si>
  <si>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</si>
  <si>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</si>
  <si>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</si>
  <si>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</si>
  <si>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</si>
  <si>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</si>
  <si>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</si>
  <si>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</si>
  <si>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</si>
  <si>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</si>
  <si>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</si>
  <si>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</si>
  <si>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</si>
  <si>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</si>
  <si>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</si>
  <si>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</si>
  <si>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</si>
  <si>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</si>
  <si>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</si>
  <si>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</si>
  <si>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</si>
  <si>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</si>
  <si>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</si>
  <si>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</si>
  <si>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</si>
  <si>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</si>
  <si>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</si>
  <si>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</si>
  <si>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indexed="8"/>
        <rFont val="Arial"/>
        <family val="2"/>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</si>
  <si>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</si>
  <si>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</si>
  <si>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</si>
  <si>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</si>
  <si>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</si>
  <si>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</si>
  <si>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</si>
  <si>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</si>
  <si>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</si>
  <si>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</si>
  <si>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</si>
  <si>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</si>
  <si>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</si>
  <si>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</si>
  <si>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</si>
  <si>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</si>
  <si>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</si>
  <si>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</si>
  <si>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indexed="8"/>
        <rFont val="Arial"/>
        <family val="2"/>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</si>
  <si>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</si>
  <si>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</si>
  <si>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</si>
  <si>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</si>
  <si>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</si>
  <si>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</si>
  <si>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</si>
  <si>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</si>
  <si>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</si>
  <si>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</si>
  <si>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</si>
  <si>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</si>
  <si>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</si>
  <si>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</si>
  <si>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</si>
  <si>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</si>
  <si>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</si>
  <si>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</si>
  <si>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</si>
  <si>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</si>
  <si>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</si>
  <si>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</si>
  <si>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</si>
  <si>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</si>
  <si>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</si>
  <si>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</si>
  <si>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</si>
  <si>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</si>
  <si>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</si>
  <si>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</si>
  <si>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</si>
  <si>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</si>
  <si>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</si>
  <si>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</si>
  <si>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</si>
  <si>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</si>
  <si>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indexed="8"/>
        <rFont val="Arial"/>
        <family val="2"/>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</si>
  <si>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</si>
  <si>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</si>
  <si>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</si>
  <si>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</si>
  <si>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</si>
  <si>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</si>
  <si>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</si>
  <si>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</si>
  <si>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</si>
  <si>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</si>
  <si>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</si>
  <si>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</si>
  <si>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</si>
  <si>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</si>
  <si>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</si>
  <si>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</si>
  <si>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</si>
  <si>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</si>
  <si>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indexed="8"/>
        <rFont val="Arial"/>
        <family val="2"/>
      </rPr>
      <t>Core Indicator</t>
    </r>
    <r>
      <rPr>
        <sz val="11"/>
        <color theme="1"/>
        <rFont val="Calibri"/>
        <family val="2"/>
        <scheme val="minor"/>
      </rPr>
      <t xml:space="preserve"> 6.1.2: Increased income, or avoided decrease in income</t>
    </r>
  </si>
  <si>
    <r>
      <t xml:space="preserve">Number of households </t>
    </r>
    <r>
      <rPr>
        <i/>
        <sz val="9"/>
        <color indexed="8"/>
        <rFont val="Arial"/>
        <family val="2"/>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</si>
  <si>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</si>
  <si>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</si>
  <si>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</si>
  <si>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</si>
  <si>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</si>
  <si>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</si>
  <si>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</si>
  <si>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</si>
  <si>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</si>
  <si>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</si>
  <si>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</si>
  <si>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</si>
  <si>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</si>
  <si>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</si>
  <si>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</si>
  <si>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</si>
  <si>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</si>
  <si>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</si>
  <si>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</si>
  <si>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</si>
  <si>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</si>
  <si>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</si>
  <si>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</si>
  <si>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</si>
  <si>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</si>
  <si>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</si>
  <si>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</si>
  <si>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</si>
  <si>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</si>
  <si>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</si>
  <si>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</si>
  <si>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</si>
  <si>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</si>
  <si>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</si>
  <si>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</si>
  <si>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</si>
  <si>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</si>
  <si>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</si>
  <si>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</si>
  <si>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</si>
  <si>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</si>
  <si>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</si>
  <si>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</si>
  <si>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</si>
  <si>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</si>
  <si>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</si>
  <si>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</si>
  <si>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</si>
  <si>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</si>
  <si>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</si>
  <si>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</si>
  <si>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</si>
  <si>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</si>
  <si>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</si>
  <si>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</si>
  <si>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</si>
  <si>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</si>
  <si>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</si>
  <si>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</si>
  <si>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</si>
  <si>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</si>
  <si>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</si>
  <si>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</si>
  <si>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</si>
  <si>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</si>
  <si>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</si>
  <si>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</si>
  <si>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</si>
  <si>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</si>
  <si>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</si>
  <si>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</si>
  <si>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</si>
  <si>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</si>
  <si>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</si>
  <si>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</si>
  <si>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</si>
  <si>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</si>
  <si>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</si>
  <si>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</si>
  <si>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</si>
  <si>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</si>
  <si>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</si>
  <si>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</si>
  <si>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</si>
  <si>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</si>
  <si>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</si>
  <si>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</si>
  <si>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</si>
  <si>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</si>
  <si>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</si>
  <si>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</si>
  <si>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</si>
  <si>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</si>
  <si>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</si>
  <si>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</si>
  <si>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</si>
  <si>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</si>
  <si>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</si>
  <si>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</si>
  <si>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</si>
  <si>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</si>
  <si>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</si>
  <si>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</si>
  <si>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</si>
  <si>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</si>
  <si>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</si>
  <si>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</si>
  <si>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</si>
  <si>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</si>
  <si>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</si>
  <si>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</si>
  <si>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</si>
  <si>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</si>
  <si>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</si>
  <si>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</si>
  <si>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</si>
  <si>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</si>
  <si>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</si>
  <si>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</si>
  <si>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</si>
  <si>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</si>
  <si>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</si>
  <si>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</si>
  <si>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</si>
  <si>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</si>
  <si>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</si>
  <si>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</si>
  <si>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</si>
  <si>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</si>
  <si>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</si>
  <si>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</si>
  <si>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</si>
  <si>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</si>
  <si>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</si>
  <si>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</si>
  <si>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</si>
  <si>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</si>
  <si>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</si>
  <si>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</si>
  <si>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</si>
  <si>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</si>
  <si>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</si>
  <si>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</si>
  <si>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</si>
  <si>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</si>
  <si>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</si>
  <si>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</si>
  <si>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</si>
  <si>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</si>
  <si>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</si>
  <si>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</si>
  <si>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</si>
  <si>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</si>
  <si>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</si>
  <si>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indexed="8"/>
        <rFont val="Arial"/>
        <family val="2"/>
      </rPr>
      <t>(developed/improved)</t>
    </r>
  </si>
  <si>
    <t>Forests</t>
  </si>
  <si>
    <t>4: Response capability</t>
  </si>
  <si>
    <t>Supporting livelihoods</t>
  </si>
  <si>
    <r>
      <t xml:space="preserve">2: Physical asset </t>
    </r>
    <r>
      <rPr>
        <i/>
        <sz val="11"/>
        <color indexed="8"/>
        <rFont val="Arial"/>
        <family val="2"/>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</si>
  <si>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</si>
  <si>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</si>
  <si>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</si>
  <si>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</si>
  <si>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</si>
  <si>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</si>
  <si>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</si>
  <si>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</si>
  <si>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</si>
  <si>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</si>
  <si>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</si>
  <si>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</si>
  <si>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</si>
  <si>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</si>
  <si>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</si>
  <si>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</si>
  <si>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</si>
  <si>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</si>
  <si>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</si>
  <si>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</si>
  <si>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</si>
  <si>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</si>
  <si>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</si>
  <si>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</si>
  <si>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</si>
  <si>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</si>
  <si>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</si>
  <si>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</si>
  <si>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</si>
  <si>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</si>
  <si>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</si>
  <si>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</si>
  <si>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</si>
  <si>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</si>
  <si>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</si>
  <si>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</si>
  <si>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</si>
  <si>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</si>
  <si>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</si>
  <si>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</si>
  <si>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</si>
  <si>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</si>
  <si>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</si>
  <si>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</si>
  <si>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</si>
  <si>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</si>
  <si>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</si>
  <si>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</si>
  <si>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</si>
  <si>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</si>
  <si>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</si>
  <si>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</si>
  <si>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</si>
  <si>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</si>
  <si>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</si>
  <si>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</si>
  <si>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</si>
  <si>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</si>
  <si>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</si>
  <si>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</si>
  <si>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</si>
  <si>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</si>
  <si>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</si>
  <si>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</si>
  <si>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</si>
  <si>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</si>
  <si>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</si>
  <si>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</si>
  <si>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</si>
  <si>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</si>
  <si>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</si>
  <si>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</si>
  <si>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</si>
  <si>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</si>
  <si>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</si>
  <si>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</si>
  <si>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</si>
  <si>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</si>
  <si>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</si>
  <si>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</si>
  <si>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</si>
  <si>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</si>
  <si>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</si>
  <si>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</si>
  <si>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</si>
  <si>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</si>
  <si>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</si>
  <si>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</si>
  <si>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</si>
  <si>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</si>
  <si>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</si>
  <si>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</si>
  <si>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</si>
  <si>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</si>
  <si>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</si>
  <si>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</si>
  <si>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</si>
  <si>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</si>
  <si>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</si>
  <si>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</si>
  <si>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</si>
  <si>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</si>
  <si>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</si>
  <si>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</si>
  <si>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</si>
  <si>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</si>
  <si>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</si>
  <si>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</si>
  <si>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</si>
  <si>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</si>
  <si>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</si>
  <si>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</si>
  <si>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indexed="8"/>
        <rFont val="Arial"/>
        <family val="2"/>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</si>
  <si>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</si>
  <si>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 xml:space="preserve">Egypt </t>
  </si>
  <si>
    <t>WFP</t>
  </si>
  <si>
    <t>1.1. Community
level mobilization
and climate
adaptation
planning
(including
awareness)</t>
  </si>
  <si>
    <t>HS</t>
  </si>
  <si>
    <t>1.2. Establishment
of a climate
change and food
security
monitoring system</t>
  </si>
  <si>
    <t>1.3. Introduction
and use of water
saving irrigation
and other
adaptation
techniques</t>
  </si>
  <si>
    <t xml:space="preserve">1.4. Building
resilience in
agricultural
production </t>
  </si>
  <si>
    <t>1.5. Building
resilience through
livestock and
poultry
production'</t>
  </si>
  <si>
    <t xml:space="preserve"> 2.1. Training of
government
technical staff</t>
  </si>
  <si>
    <t>Output 2.2 Documentation of lessons learned and best practice</t>
  </si>
  <si>
    <t>2.3Sharing project results and lessons learned and mainstreaming new approaches in 
local and national planning</t>
  </si>
  <si>
    <t>Output 2.4. Integration of climate adaptation solutions into University curriculum</t>
  </si>
  <si>
    <t>Please Provide the Name and Contact information of person(s) responsible for completing the Rating section</t>
  </si>
  <si>
    <t xml:space="preserve">Othman Elshaikh </t>
  </si>
  <si>
    <t xml:space="preserve">Project manager </t>
  </si>
  <si>
    <t>othmanelshaikh@gmail.com</t>
  </si>
  <si>
    <t xml:space="preserve">Regarding the outcome objective: “Improve the adaptive capacity of the Southern region of the country in the face of anticipated climate-induced reduction in food production”, the project succeeded in building the resilience to climate change for direct beneficiaries and some of the non-beneficiaries who adopted project’s practices. This is clear in the increase in agricultural productivity  which has recorded 35%, the income diversification, the increased capacity of partner NGOs, water saving figures that recorded 20-25%, and increased community’s awareness of climate change issues. The wide-scale, long-term results have been successfully achieved through the project’s outreach, dissemination, and up-scaling strategy, as well as on the cooperation and capacity of the partner NGOs’ along with other stakeholders, most of which are affiliated to the Ministry of Agriculture. 
The project was specifically distinguished in applying a participatory approach at all levels, beginning at the grassroots level, to the central level in Cairo, as well as and in all phases, beginning with project design and planning phase and  on to implementation of activities based on community ownership and responsibility. While most components achieved more than the planned, output 1.5 underachieved due to reasons highlighted in the risks section. Some remedial actions have already been taken, while others are yet to be implemented to enhance the performance of this output, the overall impact of which is expected to be seen in the upcoming year. </t>
  </si>
  <si>
    <t>1.5. Building resilience through livestock and poultry production'</t>
  </si>
  <si>
    <t>Output 2.3 Sharing project results and lessons learned and mainstreaming new approaches in local and national planning</t>
  </si>
  <si>
    <t xml:space="preserve">Ithar Khalil </t>
  </si>
  <si>
    <t>ithar.khalil@wfp.org</t>
  </si>
  <si>
    <r>
      <t xml:space="preserve">Project actions/activities planned for current reporting period are progressing on track or exceeding expectations to achieve </t>
    </r>
    <r>
      <rPr>
        <b/>
        <sz val="12"/>
        <rFont val="Calibri"/>
        <family val="2"/>
      </rPr>
      <t>all</t>
    </r>
    <r>
      <rPr>
        <sz val="12"/>
        <rFont val="Calibri"/>
        <family val="2"/>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</si>
  <si>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2"/>
        <rFont val="Calibri"/>
        <family val="2"/>
      </rPr>
      <t>most</t>
    </r>
    <r>
      <rPr>
        <sz val="12"/>
        <rFont val="Calibri"/>
        <family val="2"/>
      </rPr>
      <t xml:space="preserve"> of its major outcomes/outputs with only minor shortcomings.</t>
    </r>
  </si>
  <si>
    <r>
      <t xml:space="preserve">Project actions/activities planned for current reporting period  are progressing on track to achieve </t>
    </r>
    <r>
      <rPr>
        <b/>
        <sz val="12"/>
        <rFont val="Calibri"/>
        <family val="2"/>
      </rPr>
      <t>most</t>
    </r>
    <r>
      <rPr>
        <sz val="12"/>
        <rFont val="Calibri"/>
        <family val="2"/>
      </rPr>
      <t xml:space="preserve">   major relevant outcomes/outputs, </t>
    </r>
    <r>
      <rPr>
        <b/>
        <sz val="12"/>
        <rFont val="Calibri"/>
        <family val="2"/>
      </rPr>
      <t>but</t>
    </r>
    <r>
      <rPr>
        <sz val="12"/>
        <rFont val="Calibri"/>
        <family val="2"/>
      </rPr>
      <t xml:space="preserve"> with either significant shortcomings or modest overall relevance. </t>
    </r>
  </si>
  <si>
    <r>
      <t xml:space="preserve">Project actions/activities planned for current reporting period  are </t>
    </r>
    <r>
      <rPr>
        <b/>
        <sz val="12"/>
        <rFont val="Calibri"/>
        <family val="2"/>
      </rPr>
      <t>not</t>
    </r>
    <r>
      <rPr>
        <sz val="12"/>
        <rFont val="Calibri"/>
        <family val="2"/>
      </rPr>
      <t xml:space="preserve"> progressing on track to achieve  major outcomes/outputs with </t>
    </r>
    <r>
      <rPr>
        <b/>
        <sz val="12"/>
        <rFont val="Calibri"/>
        <family val="2"/>
      </rPr>
      <t>major shortcomings</t>
    </r>
    <r>
      <rPr>
        <sz val="12"/>
        <rFont val="Calibri"/>
        <family val="2"/>
      </rPr>
      <t xml:space="preserve"> or is expected to achieve only some of its major outcomes/outputs.</t>
    </r>
  </si>
  <si>
    <r>
      <t xml:space="preserve">Project actions/activities planned for current reporting period  are </t>
    </r>
    <r>
      <rPr>
        <b/>
        <sz val="12"/>
        <rFont val="Calibri"/>
        <family val="2"/>
      </rPr>
      <t>not</t>
    </r>
    <r>
      <rPr>
        <sz val="12"/>
        <rFont val="Calibri"/>
        <family val="2"/>
      </rPr>
      <t xml:space="preserve"> progressing on track to achieve most of its major outcomes/outputs.</t>
    </r>
  </si>
  <si>
    <r>
      <t xml:space="preserve">Project actions/activities planned for current reporting period  are </t>
    </r>
    <r>
      <rPr>
        <b/>
        <sz val="12"/>
        <rFont val="Calibri"/>
        <family val="2"/>
      </rPr>
      <t>not</t>
    </r>
    <r>
      <rPr>
        <sz val="12"/>
        <rFont val="Calibri"/>
        <family val="2"/>
      </rPr>
      <t xml:space="preserve"> on track and shows that it is </t>
    </r>
    <r>
      <rPr>
        <b/>
        <sz val="12"/>
        <rFont val="Calibri"/>
        <family val="2"/>
      </rPr>
      <t>failing</t>
    </r>
    <r>
      <rPr>
        <sz val="12"/>
        <rFont val="Calibri"/>
        <family val="2"/>
      </rPr>
      <t xml:space="preserve"> to achieve, and is not expected to achieve, any of its outcomes/outputs.</t>
    </r>
  </si>
  <si>
    <t>Building Resilient Food Security Systems to Benefit the Southern Egypt Region .</t>
  </si>
  <si>
    <t>Southern Egypt Region” Project in Egypt</t>
  </si>
  <si>
    <t xml:space="preserve">The World Food Programme estimates that Southern Egypt, a region that is already economically stressed and whose food supplies are under constant threat of disruption, stands to lose a minimum of 30 percent of its food production by 2050 as a result of climate change impacts. These impacts include reduced crop and livestock productivity, increasing crop-water demand and reduced water use efficiency, and increases in pest and disease infestations.
In response, the Government has proposed a project that aims to 1) improve the adaptive capacity of the Southern zone of Egypt in the face of anticipated climate-induced reduction in food production through the introduction and use of water saving irrigation and other adaptation techniques; the establishment of agro-forestry greenhouses and plots with sub-surface irrigation, including nurseries for growing trees and new varieties; and the development of livestock and poultry hubs for selection and breeding of new heat resistant varieties. 2) build institutional capacity at the national, regional, and local levels to enable sustainability and replication throughout the zone and the country to understand climate trends and impacts; replicate adaptation interventions through the training of government technical staff; document and share lessons learned and best practices; share project results; mainstream new approaches in local and regional planning; and target universities through including these lessons in the curriculum. The two objectives are cornerstones of Egypt's National Adaptation Strategy.  </t>
  </si>
  <si>
    <t>United Nations World Food Programme</t>
  </si>
  <si>
    <t>MULTILATERAL IMPLEMENTING ENTITY</t>
  </si>
  <si>
    <t xml:space="preserve">Assuit, Sohag , Qena, Luxor, Asswan </t>
  </si>
  <si>
    <t>8: Water body based operational program</t>
  </si>
  <si>
    <t>29 June, 2012.</t>
  </si>
  <si>
    <t>23 July, 2012.</t>
  </si>
  <si>
    <t>March 31, 2013</t>
  </si>
  <si>
    <t>September, 2015</t>
  </si>
  <si>
    <t>June, 2018</t>
  </si>
  <si>
    <t xml:space="preserve">http://climatechange-eg.org/
</t>
  </si>
  <si>
    <t>Eng. Othman El Shaikh</t>
  </si>
  <si>
    <t>othmanelshiakh@gmail.com</t>
  </si>
  <si>
    <t xml:space="preserve">Dr. Ithar Khalil, WFP Egypt Country Office </t>
  </si>
  <si>
    <t>Output 2.3</t>
  </si>
  <si>
    <t>Output 2.4</t>
  </si>
  <si>
    <t>Output 1.1</t>
  </si>
  <si>
    <t>Output 1.2</t>
  </si>
  <si>
    <t>Output 1.3</t>
  </si>
  <si>
    <t>Output 1.4</t>
  </si>
  <si>
    <t>Output 1.5</t>
  </si>
  <si>
    <t>Output 2.1</t>
  </si>
  <si>
    <t>Output 2.2</t>
  </si>
  <si>
    <t>Output2.4</t>
  </si>
  <si>
    <t>Project Execution Costs</t>
  </si>
  <si>
    <t>Project
Management Fee</t>
  </si>
  <si>
    <t>Signature Date</t>
  </si>
  <si>
    <t>Veterinary equipment</t>
  </si>
  <si>
    <t xml:space="preserve">El Fatmya for Trade </t>
  </si>
  <si>
    <t>Scored the highest in
 technical &amp; financial evaluations</t>
  </si>
  <si>
    <t>Tony Medico</t>
  </si>
  <si>
    <t>Samrilio Co.</t>
  </si>
  <si>
    <t>Ingaz Co.</t>
  </si>
  <si>
    <t>Delta For Trade</t>
  </si>
  <si>
    <t>Bid for canal lining materials for Isna-Luxor  Gov.</t>
  </si>
  <si>
    <t>Samir for Construction</t>
  </si>
  <si>
    <t>Sobhi for Construction</t>
  </si>
  <si>
    <t xml:space="preserve">printed materiald   </t>
  </si>
  <si>
    <t xml:space="preserve">Shado Print </t>
  </si>
  <si>
    <t xml:space="preserve">Beeatshro for printing </t>
  </si>
  <si>
    <t>Next for Trade</t>
  </si>
  <si>
    <t>Unforeseen changes in poverty, hunger, nutrition, and other socio-economic variables due to external factors such as Triple F crisis, pandemics, climate change.</t>
  </si>
  <si>
    <t>Medium</t>
  </si>
  <si>
    <t xml:space="preserve">Food prices have been closely monitored to identify significant changes in prices and inform activities accordingly. 2 new wheat varieties, one sorghum hybrid, one sugarcane variety and improved agricultural practices were introduced, contributing to the strengthening of community resilience to extreme weather events and increasing temperatures. The development of an early warning system to relay information on upcoming extreme weather events  to farmers has been started.  </t>
  </si>
  <si>
    <t>Potential conflict between farmers engaged in adaptation and applying new techniques and traditional farmers who are not.</t>
  </si>
  <si>
    <t xml:space="preserve">Low </t>
  </si>
  <si>
    <t xml:space="preserve"> This risk has not materialized in the reporting period.</t>
  </si>
  <si>
    <t xml:space="preserve">Lack of trust in the government honouring its commitments to offer the announced benefits to the beneficiaries. </t>
  </si>
  <si>
    <t xml:space="preserve">low </t>
  </si>
  <si>
    <t xml:space="preserve">The project used a participatory approach that involved communities in the identification of priorities, activity planning and implementation, building the basis for local trust and ownership. The Government's honouring of its commitments in the project implementation was also shared widely in festive harvest days that acknowledged the government's role and the positive achievements that resulted accordingly. Bringing concerned government officials from the Ministries of Agriculture, Irrigation, Education, Social Solidarity and the Governorates together with community members, media, and civil society, these events effectively promoted the trust in the Government's active role in supporting the project and realising its announced objectives.  The project's follow-up with the concerned government officials has also resulted in the official adoption of climate adaptation interventions by the National Wheat Campaign and the Central Authority of Extension Services.  </t>
  </si>
  <si>
    <t xml:space="preserve">Non-sustainability of the project due to institutional or financial factors </t>
  </si>
  <si>
    <t xml:space="preserve">Security risk: Egypt in general has witnessed an increase in crime compared to the past, which poses a risk to property </t>
  </si>
  <si>
    <t xml:space="preserve">No crimes of this nature have been recorded during the reporting period and, in general, security improved since the project preparation phase making the likelihood of this risk even lower. For further assurance, animal heads supplied during the reporting period for loans were insured. </t>
  </si>
  <si>
    <t xml:space="preserve">Political Risk i.e. non-smooth transition from the interim to the elected Government, leading to changes which impact project implementation. 
- Finally, all political parties of all ideological backgrounds already indicated they would honour Egypt’s commitments towards international agreements, UNFCCC included  
</t>
  </si>
  <si>
    <t xml:space="preserve"> This risk has not materialised in the reporting period.</t>
  </si>
  <si>
    <t xml:space="preserve">Objective </t>
  </si>
  <si>
    <t xml:space="preserve">Proportion of Southern Egypt farming communities that are more climate resilient through adoption of water efficient irrigation, risk reduction measures in agriculture and livestock, diversified income sources, and access to early warning systems and adaptation guidance </t>
  </si>
  <si>
    <t>Over 90% of southern Egypt rural inhabitants are vulnerable to climate change and variability and demonstrate low level of knowledge of risk reduction measures</t>
  </si>
  <si>
    <t xml:space="preserve">Although it is coming to our attention that increasing numbers of farmers from neighbouring villages and districts are interested in replicating project interventions, an in-depth assessment is needed to quantify the percentage of people replicating throughout the Southern zone.   </t>
  </si>
  <si>
    <t xml:space="preserve">Over 50% of southern Egypt farming communities practice risk reduction measures </t>
  </si>
  <si>
    <t>Outcome 1</t>
  </si>
  <si>
    <t>Percentage of target population in Southern Egypt demonstrating knowledge of climate change and variability and means to reduce risk to their livelihoods</t>
  </si>
  <si>
    <t xml:space="preserve"> 30% of sample
interviewed as part of
the baseline
assessment knew
about climate change
with varied levels of
understanding</t>
  </si>
  <si>
    <t xml:space="preserve"> Over 90% of target
population understand
climate change
phenomenon, risks to
livelihoods, and
adaptation solutions</t>
  </si>
  <si>
    <t>Number of people adopting optimal efficiency in irrigation using low-cost technologies Such as; 
• Canal lining and other surface irrigation low-cost solutions
• Water user associations established and active in effective management of water resources and waterways</t>
  </si>
  <si>
    <t>More than 90% of
people reported doing
clearing of canals.
Less than 1% reported
adopting any other
measures to conserve
water.
No water associations
available</t>
  </si>
  <si>
    <t xml:space="preserve"> Over 20,000 direct and
28000 indirect people
adopting optimal
efficiency in irrigation
using low-cost
technologies
A minimum of 12 water
user associations
established and actively
operating</t>
  </si>
  <si>
    <t>Number of people adopting at least one climate risk reduction measure in agriculture and livestock</t>
  </si>
  <si>
    <t>1,800 people reported
adopting at least one
risk reduction
measure in agriculture
and livestock.</t>
  </si>
  <si>
    <t>38,000 direct and over
100,000 indirect people
adopting at least one
climate risk reduction
measures in agriculture
and livestock</t>
  </si>
  <si>
    <t>output 1.1</t>
  </si>
  <si>
    <t xml:space="preserve">
Number of people participating in awareness sessions and mobilized to participate in project activities
</t>
  </si>
  <si>
    <t>Baseline value are
those people who
participated in the
baseline survey
conducted as part of
project preparation,
which are over 1500
people</t>
  </si>
  <si>
    <t>Over 130,000 people over the project life</t>
  </si>
  <si>
    <t>output 1.2</t>
  </si>
  <si>
    <t>Number of people using the system</t>
  </si>
  <si>
    <t>Zero, because no such
system is in place at
the moment</t>
  </si>
  <si>
    <t>Over 100 direct participants in Cairo and participating governorates trained to use the system</t>
  </si>
  <si>
    <t>Number of people benefiting from the system with climate information, early warning and adaptation guidance</t>
  </si>
  <si>
    <t>Over 130,000 direct beneficiaries from the system and over one million indirect beneficiaries from the potential scale-up of system use.</t>
  </si>
  <si>
    <t>Number of acres benefiting from optimal irrigation efficiency using low-cost solutions.</t>
  </si>
  <si>
    <t>Less than 1% at the
baseline</t>
  </si>
  <si>
    <t>Over 4000 acres directly benefiting</t>
  </si>
  <si>
    <t>Proportion of target communities benefiting from adequate services of water users associations.</t>
  </si>
  <si>
    <t>Zero at the baseline
because no water
users associations
were established in
the target zone.</t>
  </si>
  <si>
    <t xml:space="preserve">To date,  all canals undergoing efficiency improvement benefited from water users associations. </t>
  </si>
  <si>
    <t>All canals undergoing improved irrigation efficiency will also benefit from water user associations established and strengthened under the project.</t>
  </si>
  <si>
    <t>output 1.4</t>
  </si>
  <si>
    <t xml:space="preserve">
Number of people from among the target population benefiting from demonstration farms, extension services, and farm-to-farm visits to enhance their resilience and reduce climate risks.
</t>
  </si>
  <si>
    <t>None of the population
are currently
benefiting from any
interventions for this
purpose.</t>
  </si>
  <si>
    <t>Over 37,000 people benefit directly and over 100,000 indirectly benefiting from access to heat resistant strategic plants, as well as learn how to change sowing dates, and other soft techniques to reduce climate risks.</t>
  </si>
  <si>
    <t>Number of people engaged in income diversification strategies to reduce risks and vulnerability of food security to climate.</t>
  </si>
  <si>
    <t>Less than 5% of
people are engaged in
income diversification
strategies.</t>
  </si>
  <si>
    <t>The above figure includes about 10,000 beneficiaries are engaged in income diversification schemes (intercropping, high value crops, and/or organic farming</t>
  </si>
  <si>
    <t xml:space="preserve">No. of women trained on risk reduction in raising large ruminants, small ruminants and poultry; animal nutrition and alternative fodder. </t>
  </si>
  <si>
    <t>Zero women 
trained on climate risk
reduction to livestock</t>
  </si>
  <si>
    <t>Over 36,000 women will be trained on reduction techniques of climate risk to livestock</t>
  </si>
  <si>
    <t>Proportion of women accessing adequate vet services in their villages as it relates to climate related risks and diseases.</t>
  </si>
  <si>
    <t>About 98% of
respondents to the
baseline survey
indicated inadequacy
of vet services in their
villages.</t>
  </si>
  <si>
    <t>Over 90% of women engaged in raising livestock will have access to proper vet services equipped to reduce climate risk</t>
  </si>
  <si>
    <t>Number of women benefiting from small loans to acquire heat tolerant livestock varieties.</t>
  </si>
  <si>
    <t>No access to
specialized livestock
financing schemes is
currently available in
target communities.</t>
  </si>
  <si>
    <t>18,200 women will have access to specialized livestock revolving schemes during project life.</t>
  </si>
  <si>
    <t xml:space="preserve">Outcome 2
</t>
  </si>
  <si>
    <t>% increase in 
budget allocated to
adaptation in local,
regional and
national plans.</t>
  </si>
  <si>
    <t>Zero</t>
  </si>
  <si>
    <t xml:space="preserve">Senior governmental officials indicated that the interventions introduced by the project will be added to the National Campaign to increase the productivity of wheat as of next year.  
*requests from local authorities and MALR seniors to scale up the project interventions in different  directs </t>
  </si>
  <si>
    <t>A positive trend sufficient to sustain and scale-up
interventions of this project</t>
  </si>
  <si>
    <t>Key institutions needed capacity development to deliver services for climate risk reduction in rural communities.</t>
  </si>
  <si>
    <t>There are no programs or staff
dedicated to adaptation services in key local governmental and non-governmental institutions.</t>
  </si>
  <si>
    <t>14 Climate information centres have been established in partner NGOs to deliver services for climate risk reduction. In addition to  establishment of 5 similar centres in the agricultural directorates  of the 5 project governorates. The NGO centres have 300 dedicated volunteers while there are 2 staff members in each government center. in addition to MOU signed between BMU  and extension sector in the ministry of agriculture aimed to  host the early warning units in the MALR organogram .</t>
  </si>
  <si>
    <t>Government programs developed to deliver:
• Climate information hubs to scale up use of systems
developed under output 1.2
• Adaptation knowledge and services embedded in government extension services 
• Revolving funds extending beyond the project areas to benefit other communities in Southern Egypt aiming to spread water conservation technologies and heat tolerant varieties in agriculture and livestock</t>
  </si>
  <si>
    <t xml:space="preserve">
Number of people trained; % of trainees that are able to properly retain message from training. 
</t>
  </si>
  <si>
    <t>Training programmes for government on climate risk management to benefit rural
communities will still be developed. Number of people
trained is zero at the baseline.</t>
  </si>
  <si>
    <t xml:space="preserve">Software developed and launched nationally to link climate stations belonging to different government agencies together, and developing adaptation guidance for each climate scenario for use by online users nationwide. </t>
  </si>
  <si>
    <t>Number of advocacy meetings</t>
  </si>
  <si>
    <t>300 officials at local and central government, as well as parliament, aware of climate proofing agriculture and water management</t>
  </si>
  <si>
    <t xml:space="preserve">Number of awareness materials printed
</t>
  </si>
  <si>
    <t>No materials are produced on climate risk reduction in agriculture</t>
  </si>
  <si>
    <t xml:space="preserve">
• At least five different printed products
• At least 4 different press releases issued
</t>
  </si>
  <si>
    <t>output 2.2</t>
  </si>
  <si>
    <t>Number of online messages</t>
  </si>
  <si>
    <t>At least 10</t>
  </si>
  <si>
    <t>Number of TV spots and programmes aired.</t>
  </si>
  <si>
    <t xml:space="preserve">• At least 10 TV spots produced and aired
• At least 10 radio spots produced and aired
</t>
  </si>
  <si>
    <t>output 2.3</t>
  </si>
  <si>
    <t xml:space="preserve">Number of awareness and advocacy events held for new parliamentarians and policy makers. 
</t>
  </si>
  <si>
    <t>Number of students benefiting from lessons learned from project interventions</t>
  </si>
  <si>
    <t>300 yearly from the 3 key universities in Southern Egypt</t>
  </si>
  <si>
    <t xml:space="preserve">No material changes have been made to the project document since the start of implementation.                                                                                                          </t>
  </si>
  <si>
    <t>NA</t>
  </si>
  <si>
    <t xml:space="preserve">Building climate resilience is a multidimensional issue in which several stakeholders have different, yet complementary roles to play. To effectively achieve its objectives, such measures thus involve cooperation among numerous stakeholders, at the central, regional and local levels.  Innately, each of these stakeholder groups had its own needs, priorities, governance and/or governing regulations as well as way of doing things.   Thus measures and tools are needed to integrate inputs, create synergies and facilitate cooperation among these diversified players, towards the successful rand sustained realization of the project objectives. Many lessons can be drawn from the consultative approach used by the project to enhance stakeholder engagement and building ownership and how this has affected efficiency, effectiveness and potentials for sustainability after its lifetime. In particular: 
*Intensive consultations with the different stakeholders at the early phases of the project cycle was a good means for their engagement.  Likewise, their involvement in different committees had benefits on several fronts. Firstly, and as each stakeholder group provided input from its own perspective, these consultations provided a good platform for integrating and complementing these multi-dimensional inputs in a way that enriched the design.  
Secondly, it created a sense of involvement that gradually evolved into ownership of the different activities, and triggered their support in the different phases of the project. It has also initiated a team-spirit that smoothened effective collaboration towards one goal. 
*Deployment of local volunteers has been effective in many aspects. Being from the same villages, they substantially facilitated the project outreach and community mobilization activities. The deployment of female volunteers has been very effective as it supported activities that would have otherwise been difficult e.g. the household visits, and thereafter women’s participation in project activities. Entrusting volunteers with management of outputs such as the climate information centers after the project lifetime will also effectively enhance sustainability of such outputs. 
*The involvement of stakeholders at the different local, sub-national and national levels has supported the project in several ways. The support of the local committees enhanced the daily management of the activities. Higher-level committees, on the other hand, gave longer-term support and guidance. Engaging senior-level officials, they were effective tools in addressing major challenges faced by the project.   They were also effective in the duplication and upscaling of project activities on a wider geographical coverage. 
*Brining representatives from all the project villages together with senior governmental officials as well the technical experts of the interventions they are implementing annually was very effective.  It created a heterogeneous network of practitioners that shares experiences across the governorates, discusses challenges and highlights success stories, provides technical and managerial support as needed and shapes the project interventions in the upcoming year. Equally important, it creates sustainable working relationships that would help these key players maintain and even further develop the activities in the future.  
</t>
  </si>
  <si>
    <t xml:space="preserve">Replication and upscaling of many of the project interventions is already done by farmers in the project villages. Local units and NGOs from other villages have also approached the project to expand its activities to their villages.  </t>
  </si>
  <si>
    <t xml:space="preserve">* There are several ways to implement climate adaptation interventions. Generally, approaches that empower partners, engage stakeholders or seek more profound impact take longer to implement than others. However, on the longer term such activities are more sustainable and are more effective in implementation of concrete adaptation interventions.  For example, building the capacity of local partners and then entrusting them with hosting and operating assets such as climate information centers is more sustainable than directly offering climate information to farmers through the project, as it would cease after its life time. 
*the use of domestic varieties, national experts and low-cost techniques is a good means for enhancing sustainability of adaptation interventions. It is supports upscaling and replication.  
*As climate impacts household’s livelihoods and food security in several ways, an integrated approach that deploys several interventions such as enhancing crop tolerance, increasing productivity, improving natural resources usage efficiency, diversification of income sources, etc is needed to effectively build resilience.
 </t>
  </si>
  <si>
    <t>The project's positive results achieved in building the communities resilience to climate impacts on their food security and livelihoods. In particular, the project's ability to safeguard production against weather spells, enhance efficiency of natural resources usage and diversify incomes are among the most successful aspects that have profoundly impacted the project communities.</t>
  </si>
  <si>
    <t>Several measures have been adopted to improve results. Examples of this include use of innovative techniques such as theatre performances to mobilize the communities. Likewise, the use of live performances rather than recorded replays for stronger results is another example. The different activities undertaken to build the capacity of the partner NGOs for example to enhance their management and communication skills has improved their abilities to engage with community members and effectively manage the different activities. The capacity building of the WUAs has improved their abilities to undertake the different water management activities. The change of the goats’ supplier has also improved the types and physical conditions of the goats received. Likewise, the extension of the goats’ loan cycle to be 12 instead of 6 months is also to improve the results from this lending mechanism.</t>
  </si>
  <si>
    <t xml:space="preserve">Several studies on climate effects on agriculture and associated economic impacts in Egypt have been consulted during the development of the project. Information and data from several studies, reports and publications on the socio-economic status of the Southern Egypt area has also been key in the design of the project. As mentioned in the project document, intensive consultations with the various stakeholders of the project has also generated a wealth of information that has effectively influenced the design of the different interventions and implementation mechanisms of the project.  During implementation, the project generates reports that are shared with the different stakeholders for dissemination of information. The Steering Committee convenes regularly to review project technical reports.  
The project also produces several knowledge products such as flyers, brochures, visibility printed materials as well as on-line materials that the different project stakeholders and local governments have access to. In addition, the project stakeholders had the opportunity to visit project activities in the field and compare studies with local scenarios. Feedback received from the various stakeholders engaged in the different activities/ committees informs the implementation.  
</t>
  </si>
  <si>
    <t>Yes, as indicated in the project annual reports issued so far, several governmental focal points and officials, volunteers, community members and farmers have been trained on several aspects such as communication skills, climate-mart agriculture, strategic planning, computer skills, and animal keeping among others. NGO members have been capacitated in the domains of financial and project management as well as loans management. Through its engagement with academia, the project has supported the learning of university and secondary agriculture of climate adaptation techniques in agriculture.</t>
  </si>
  <si>
    <t xml:space="preserve">The project design and implementation has given ample learning opportunities, not only from the results, but also from the different processes. Its participatory approach engaged the different stakeholders in a way by which they learned about climate change, its impacts on agriculture, different adaptation techniques as well as how such techniques could be deployed to safeguard livelihoods against climate impacts. This on-the job training, along with the different course trainings, technical support, exchange visits, and other forms of  learning has enabled the different stakeholder groups to realize how they can effectively contribute to building resilience and has substantially enhanced their capacities to actually assume responsibilities in this regards, contributing to the different project outcomes. </t>
  </si>
  <si>
    <t>*four brochures, 56 press releases issued, 3 visibility materials (desk calendar and blocknote, desk organiser) were designed, printed and disseminated and more than (50) articles wewe written about the project.          
*A 20 minute documentary film was produced on the project interventions and disseminated to concerned stakeholders.</t>
  </si>
  <si>
    <t xml:space="preserve">*22 Tv spots was produced and aired.                                  *15 radio interviews were conducted with project stakeholders about the different intervensions and success in their villages </t>
  </si>
  <si>
    <t>The substantially positive results achieved so far have well demonstrated the economic feasibility of the project interventions. Increasing numbers of farmers are now replicating and up scaling in their lands, mostly at their own expenses. The Ministry of Agriculture is already adopting the interventions in its programmes- wheat cultivation so far. Through trainings as well as on- the- job support, the project is also building technical and institutional capacities of partner NGOs to anchor the project at the local level. It also started enhancing capacities of loans beneficiaries through specialized trainings to help them sustainably manage their projects. At the governorate level, the project is using the established climate centres in the agricultural directorates for replication and up scaling. Training of extension officers on climate-related adaptation started and one officer was assigned as the focal point for climate-related information exchange.</t>
  </si>
  <si>
    <t xml:space="preserve">Government in-kind contributions were as follows:
- Space was provided in the directorates of different governorates for project sub-offices and the PMU.
- Government facilitated access to subsidized inputs
- Use of media including radio and TV to cover achievements of project activities.
- Important events related to the project were recorded by government provided cameraman as well as broadcast nationally.
- Programmes demonstrating project activities were broadcast for farmers through the national tv channel on agriculture.
</t>
  </si>
  <si>
    <t>Dr. Ali Hozyen -Executive Agency for Comprehensive Development Projects (EACDP)- Ministry of Agriculture</t>
  </si>
  <si>
    <t xml:space="preserve">hozayen2004@hotmail.com </t>
  </si>
  <si>
    <t>sherif_a2z@yahoo.com</t>
  </si>
  <si>
    <t>Mr.  Sherif abd el Rahim   Head of Central Department of Climate Change  
Egyptian Environmental Affairs Agency (EEAA)</t>
  </si>
  <si>
    <t xml:space="preserve"> An  estimated 80% of target population understand climate change phenomenon, risks to livelihoods, and adaptation solutions</t>
  </si>
  <si>
    <t xml:space="preserve"> canal lining   in the period between irrigation intervals in 1000 acres  
 introduce solar panels as a source of electricity for pumping for irrrigation  for 300 beneficiaries
soil laser leveling in 500 acres to benefit 1000 beneficiaries  
enhancement of local NGOs capacity to establish WUAs to benefit 1500 beneficiaries   
Trainig on soft skills on water saving technologies for 420 beneficiaries </t>
  </si>
  <si>
    <t xml:space="preserve"> extension fields and on-farm training for introduction of heat tolerant 
varieties of common crops  &amp;  dissemination of changing of sowing dates and intercropping practices in 2500  Acre to benefit 5000 beneficiaries
extension fields for introduction improved agricultural techniques for cash  crops cultivation to 100 beneficiaries )
Enhancing  the value of cash crops by  introducting simple post-harvest equipment by on farm training to 5000  beneficiaries
Farm-to-farm visits  for 100  beneficiaries
</t>
  </si>
  <si>
    <t xml:space="preserve">Train 9000 beneficiaries on  specifics of animal raising/keeping utrition  
assistance in provision of improved vet services in five units to benefit 10000 beneficiaries
introduce  ducks for inkind loans in collaboration with partners NGOs to 3000  beneficiaries
</t>
  </si>
  <si>
    <t xml:space="preserve">Training of 50 staff memebrs of cooperatives  on climate adaptation strategies (50  beneficiaries )
 TOT training of 50 local extension workers 
 training the PMU staff on related technical topics (15  beneficiaries )
 Training of 75 governemental  focal points on utilization of the system developed under output 1.2 and means of disseminating information    
</t>
  </si>
  <si>
    <t xml:space="preserve"> 80 cooperative staff members were trained on climate adaptation strategies. The trainings were conducted in collaboration with the Cooperatives Sector in the local agricultural directorates
 80 extension workers received TOT on enhanced extension skills. The training was conducted by Sohag university
 training the PMU staff on related  at Cairo university on  training skills (15  beneficiaries )
 85 governmental  focal points were trained on the utilization of the system developed under output 1.2 and the use of the andriod system to disseminate information among farmers. 
</t>
  </si>
  <si>
    <t xml:space="preserve"> produce 5 short documentation films each focus on one of the project interventions under component 1
spread the  local practitioners network through facebook groups
undertake inception workshop with partners  to introduce the new versions of the early warning system   
 *5 flyers each focusing on one of the project interventions under component 1
* update project YouTube channel  
</t>
  </si>
  <si>
    <t xml:space="preserve">Presentations to Ministers and senior government officials
Organise 40 visits by relevant officials to project sites 
Organize events for project beneficiaries to present their experiences
 to 300 new potential beneficiaries
Conduct an annual workshop to assemble project actors from community, department, regional and national  level to discuss opportunities and constraints, and share experience and learning.  
</t>
  </si>
  <si>
    <t xml:space="preserve">
*7 Presentations were made to the Minister of Agriculture and senior government officials
*40 Site visits organized bringing 212 relevant officials to visit the project fields and see the achievements 
*27 events were organized for beneficiaries to present their experiences to other potential beneficiaries, with 570 average number of  beneficiaries in each
* A total of 28 meetings were convened for local steering, Project steering and technical committees 
* Annual workshop was organised, brining together 70 project actors from community, department, regional and national levels organized to discuss opportunities and constraints, and share experience and learning.
.
</t>
  </si>
  <si>
    <t xml:space="preserve">Develop and implement a plan for inclusion of climate change activities in local cooperatives to benefit C4some 15000  farmers
Mobilization and training of 500  volunteers in the neighboring villages to raise awareness about climate change impacts and different adaptation techniques  
Dissemination of project interventions through   theater in the project and neighboring villages to some 5000  beneficiaries 
</t>
  </si>
  <si>
    <t xml:space="preserve"> A plan was developed for the inclusion of climate change  adaptation  within the extension actvities of 50 cooperatives, reaching 12350 farmers during the reporting period.
450 volunteers were mobiliezed and trained in 15 neighboring villages to raise awareness about climate change, its impacts on agriculture, and education of communities on potential preparedness techniques in agriculture and livestock. 
46 on- farm theater performances were made, disseminating  project interventions through   to 4820 beneficiaries in the 14 project villages and 6 neighboring villages  
               </t>
  </si>
  <si>
    <t xml:space="preserve"> Development of a new  version of early warning   software to provide five-day forecasts and recommendations for loss reduction in grapes cases of extreme wether events  
 spread early warning messages by localized short messages SMS  to 20000  beneficiaries 
Release an android version of the early warning software
</t>
  </si>
  <si>
    <t xml:space="preserve">Develop and implement a plan for inclusion of climate change activities in local cooperatives to benefit some 15000  farmers
Mobilization and training of 500  volunteers in the neighboring villages to raise awareness about climate change impacts and different adaptation techniques  
Dissemination of project interventions through theater in the project and neighboring villages to some 5000  beneficiaries 
</t>
  </si>
  <si>
    <t xml:space="preserve">Introduction of canal lining, soil laser leveling and other soft irrigation management techniques was successfully expanded to all the project villages.  most of the actvities were achieved as planned. However, due to the agreeements among farmers on where the sun-powered units are to be established taking longer than anticipated, the compleetion of the 6 units was delayed 4 months. </t>
  </si>
  <si>
    <t xml:space="preserve">15 new wheat varieties were introduced for improved weather shock tolerance and reduced water consumption. Improved agricultural practices including raised bed cultivation, change of sowing dates and modified stem spacing continued. 2 models for Intercropping of fava-beans with sugar cane and wheat with sugar cane were effectively demonstrated. Very positive results were recorded- including 35% increases in productivity and 20-25% savings in water. Festive harvest days were organised, bringing together the different  stakeholders including villagers, NGOs, governmental staff and, covered by the local television and the Egyptian Satellite Agriculture channel, were very effective in case-showing the achieved results for up scaling and replication throughout the villages. All planned targets under this output were successfully achieved.  </t>
  </si>
  <si>
    <t>Aa new version of the software was successfully developed and published online. This version has expanded the software to include recommendations for safeguarding seven. 75 extension officers were trained . Some 32,000 usages of the system have been recorded while some a minimun of 600,000 farmers are estimated to have benefited indirectly through the verbal spreading of the warning alerts within the villages (word of mouth). It is to be recorded that during thereporting period, the system gave recommendations to reduce sorghum losses during a 3 forecasted heat waves. This helped farmers reduce losses in wheat and maize dramatically. Dissemination of alert messages through SMS was delayed becuase security permits took longer than anticipated.</t>
  </si>
  <si>
    <t xml:space="preserve">The animal loans schemes were successfully implemented in the 5 governorates. The project- supported vet units are successfully serving the beneficiaries of the animal loans as well as other animal keepers in the villages. As the provided equipment are not available in other units, these units are now attracting animal keepers from other villages. Partner NGOs continue to successfully manage the loans and the on-farm breading programme for the goats under the revolving fund scheme. The first batchof goats was successfully refunded and recycled to new beneficiaries in April 2016.  Ducks were successfully introduced, which due to its shorter cycles, induced a rapid increase in beneficiary figures of this output. 
</t>
  </si>
  <si>
    <t xml:space="preserve">Several knowledge and visibility products have been developed and used including 5 documentaries. The On-line tools including the You-tube channel and Facebook groups have effectively increased the project visibility and outreach.  The planned activities were achieved on track, achieving the planned results of the output.  </t>
  </si>
  <si>
    <t xml:space="preserve">There has been an sharp increase in the animal loans activities, compensating for the underachievemnt of this output in past years. Although full completion of the solar energy systems witnessed some  delays, almost 3 out of the 6 units have been completed and most of the preapratory work for the remaining 3 has been achieved.  Apart from that, a comparison of actual verses planned progress of all the outputs, concludes that the project has progressed very well. Several substantially positive results have been recorded including productivity increases of 35% reduced water consumption and thus fertilizer and production costs by 20-25%. Recorded reduction in losses in extreme weather events was a particular success. Equally important, the different means mentioned in the lessons learned section and adopted by the project to engage and capacitate stakeholders were very successful in building ownership and enhancing potentials for sustainability after the project lifetime. </t>
  </si>
  <si>
    <t>Audio-visual material:                                                                                                                                              - Aswan harvesting days broadcast on Tiba satellite TV channel   
- General Supervisor interview on  Misr Elzeraea (Egyptian Agricultural Satellite) channel 
- project manager  interview  on   Tiba satellite Channel   
-  Minister of Agriculture during field trip in Sohag and visit to canals lined by the project 
- T.V. interview with the Minister of Agriculture during the inauguration of the project PMU
- Programme on the training on sorghum production and project interventions-shown on Tiba channel  
- Project wheat production expert  interview- Tiba channel                                                                                  -3 Interviews with the project manager on South Valley local radio channel                                                              -1 interview with the project manager on the General Program national radio channel
- Project documentary (20 Minutes)                                                                                                                            
On-line material:                                                                                                                                                      - Project website                                                                                                                                                         -Project YouTube channel (https://www.youtube.com/channel/UCSwyykkhNwFgvZTL0mCFP4Q)
Facebook groups ( one for each governorate ) aimed to create a link between volunteers and  project experts:
Assuit group: https://www.facebook.com/groups/1391044347832895/
Souhag group: https://www.facebook.com/groups/1391044347832895/
Qena group: https://www.facebook.com/groups/1428651090707357/
Luxor group: https://www.facebook.com/groups/485776041523036/
Aswan group: https://www.facebook.com/groups/1403712143226253/                                                                -'Tackling Climate Change in Upper Egypt' Story on project published on WFP Egypt Country page and WFP Arabic website                                                                                                                                          -WFP MENA Tweeted about the story adding a link to the WFP Egypt Country page. Retweeted 53 times, received 29 favourites and 15,000 impressions. The story was discussed as a model for successful social media outreach during annual WFP regional communications workshop                                                                                       
Printed material:
• 2 flyers on interventions towards  decreasing the negative effect of extreme weather events in  newly reclaimed and old lands
project youtube chanel :  https://www.youtube.com/channel/UCSwyykkhNwFgvZTL0mCFP4Q  
-  2 brochures on climate adaptation in  wheat production                                                                                • Interview with Prof. Hani Elkateb (Scientific consultant of President Abdel Fattah El SiSi): Climate Change project is one of the most profitable projects in Upper Egypt (newspaper article in Ahram El Ektidadi newspaper)                                                                                                                                                                                                         -148 articles in national governmental newspapers and magazines (Ahram, Akhbar, Gomhoreia, El Mesaa, Roz al Yousef, Ahram Weekly, and El Ahram El Mesaaei), independent newspapers (El Watan, Watani, El Youm El Sabee, Masr El Youm, and El Fagr) and local newspapers (Sout Luxor, Sout Sohag and Sout Aswan)</t>
  </si>
  <si>
    <t>`</t>
  </si>
  <si>
    <t>Financial information:  cumulative from project start to 31 March 2017</t>
  </si>
  <si>
    <t>30.4.2018</t>
  </si>
  <si>
    <r>
      <t>Estimated cumulative total disbursement as of</t>
    </r>
    <r>
      <rPr>
        <b/>
        <sz val="11"/>
        <color indexed="10"/>
        <rFont val="Times New Roman"/>
        <family val="1"/>
      </rPr>
      <t xml:space="preserve"> [31/3/2017]</t>
    </r>
  </si>
  <si>
    <t>Arnot Co.for Construction</t>
  </si>
  <si>
    <t>Bid for canal lining materials for Banban-Aswan  Gov.</t>
  </si>
  <si>
    <t>Yosef for Construction</t>
  </si>
  <si>
    <t>Fared for Construction</t>
  </si>
  <si>
    <t>Almothda for Construction</t>
  </si>
  <si>
    <t>Maka for Construction</t>
  </si>
  <si>
    <t>RTS Co.</t>
  </si>
  <si>
    <t>Alahly Co.</t>
  </si>
  <si>
    <t>Nas Tecnolgy Co.</t>
  </si>
  <si>
    <t>Toshiba Co.</t>
  </si>
  <si>
    <t>Z. Desin Co.</t>
  </si>
  <si>
    <t>Seven ProdacionCo.</t>
  </si>
  <si>
    <t>Elctronic Machines        (5 Photocoper)</t>
  </si>
  <si>
    <t>Elctronic Machines (50Computer&amp;50Printers)</t>
  </si>
  <si>
    <t>5 documentaries  for Project</t>
  </si>
  <si>
    <t xml:space="preserve"> Organization 10 trainings  and  field  visits for 200 students 
Practical training  in the schools'   experimental fields  for 200 students
</t>
  </si>
  <si>
    <t xml:space="preserve">During the reporting period, the project continued to effectively mobilize communities, engage volunteers and inform local stakeholders about climate change and its impacts on their livelihoods. The involvement of the cooperatives has successfully widened outreach, allowing for expansion to 6 new villages. Overall, some 22,000 beneficiaries were mobilized, which is around 85% of the planned figures </t>
  </si>
  <si>
    <t>Capacity building packages were effectively used to enhance capacities of 250 extension workers for enhanced extension skills. 80 cooperative staff were exposed to climate adaptation for the first time. And the involvement of extension workers in the use of early warning was widened.  The planned results of the output were well achieved - in some instances, the achievement was higher than the target.</t>
  </si>
  <si>
    <t xml:space="preserve">The project has been made visible at several levels through presentations to the minister of Agriculture and other senior officials. Site visits have also been effective in this regards. Information was effectively exchanged through 27events in which some 570  farmers were involved in presenting their experiences in each. The annual workshop of the project implemented, successfully bring the different stakeholders together for experience sharing and team building.     </t>
  </si>
  <si>
    <t xml:space="preserve">28,000 direct farmers and extension workers are adopting some climate risk reduction measures in agriculture and livestock . In addition of 60,000 indirect beneficiaries.
</t>
  </si>
  <si>
    <t>29, 000 have direct access to the  software. It is estimated that 80,000 indirect beneficiaries are reached. In addition, the software now generates early warning messages for wheat maize sorghum and sugar cane .</t>
  </si>
  <si>
    <t>3,926 acres directly benefited from14 water users associations established and water saving  activates</t>
  </si>
  <si>
    <t>To date,32,500 people benefited directly from the project activities that provided access to heat resistant strategic plants  (wheat and sorghum , sugar cane ), as well as how to change sowing dates, and other soft techniques to reduce climate risks. In addition, some 55,000 people benefited indirectly through seeing the achieved results and adopting the introduced practices in their own fields.</t>
  </si>
  <si>
    <t xml:space="preserve">4500 farmers were engaged in intercropping activities and high value crops </t>
  </si>
  <si>
    <t>10,000  beneficiaries from the training on reduction techniques of climate risk to livestock</t>
  </si>
  <si>
    <t>75 % borrowers engaged in raising livestock will have access to proper vet services equipped to reduce climate risk</t>
  </si>
  <si>
    <t xml:space="preserve">  7121 were trained on  specifics of raising/keeping of duck 
equipment provided to five vet units that benefited 10252 benficairies during the reporting period 
ducks were introduced as inkind loans for 14,000 beneficiaries </t>
  </si>
  <si>
    <t>15,200  women benefiting from small loans to acquire heat tolerant livestock varieties</t>
  </si>
  <si>
    <t>*80 advocacy events have been held for policy makers (presentations, site visits, events).                                       * Annual workshop to discuss opportunities and constraints has been held for all active actors with the participation 70 participants. In addition, preparations to the annual workshop to be held in May.
* Project mid-term evaluation was conducted in 2015.
*7 Presentations were made to the Minister of Agriculture and senior government officials
*40 Site visits organized bringing 212 relevant officials to visit the project fields and see the achievements 
*27 events were organized for beneficiaries to present their experiences to other potential beneficiaries, with 570 average number of  beneficiaries in each
* A total of 28 meetings were convened for local steering, Project steering and technical committees 
* Annual workshop was organised, brining together 70 project actors from community, department, regional and national levels organized to discuss opportunities and constraints, and share experience and learning.
.</t>
  </si>
  <si>
    <t>5 Facebook groups, one for each governorate, were maintained with an average number of 7000 participants in each. In addition, aYoutube channel with 1000 views is effectively used. As well as the project website was kept updated.</t>
  </si>
  <si>
    <t xml:space="preserve">*180 governmental focal points have been trained on managment of agro- meteorological data, comunication skills, utilization of the system developed under output 1.2 and means of desemination information.                             *1458 extention workers recived on-farm training and theoretical training in the project interventions under component 1 for governemintal focal point.  80 cooperative staff members were trained on climate adaptation strategies. The trainings were conducted in collaboration with the Cooperatives Sector in the local agricultural directorates
 80 extension workers received TOT on enhanced extension skills. The training was conducted by Sohag university
 training the PMU staff on related  at Cairo university on  training skills (15  beneficiaries )
 85 governmental  focal points were trained on the utilization of the system developed under output 1.2 and the use of the andriod system to disseminate information among farmers. </t>
  </si>
  <si>
    <t>440 extension fields were established in 3 faculties of agriculture  (Aswan, South Valley, and Sohag Universities) to enhance their capacity to integrate the project interventions in their practical curicula</t>
  </si>
  <si>
    <t>01/04/16 - 31/03/17</t>
  </si>
  <si>
    <t xml:space="preserve">* 5 visibility materials (desk calendar and blocknote, desk organiser) were designed , printed and used for dissemination among partner agencies, and national local authorities, including local and national political representatives.
* project website was kept updated
* 5 Facebook groups were maintained with 5500  beneficiaries, the groups are successfully linking project experts, local youth and volunteers
*5 documentaries were produced on the project interventions for climate-resilience. The CDs are disseminated to concerned stakeholders including the governorates, NGOs and the Ministry of Agriculture. 
                                                                  </t>
  </si>
  <si>
    <t xml:space="preserve"> " extension fields implemented intoduced 15 varities of  wheat, maize, sorghum and water-saving sugar cane varieties and disseminated changing of sowing dates and intercropping practices in 1725 acre to 5521  beneficiaries.
extension fields were implemented to introduce pomegranate, basilicum, and  tomato cultivation techniques to 100 beneficiaries over an area of 325 acres.
 Value of tomato and pomegranate enhanced through the establishment of 3 simple post-harvest units for tomato sundrying and and pomegranate deseeding, beefiting 3280  beneficiaries.
368 beneficiaries were engaged in 50 farm-to-farm visits to demonstration field is research stations of the Agriculture Research Center that exposed them to new intervensions 
 266 farmers engaged in 250 field to introduce intercropping models.
 25 harvest days were undertaken to demonstrate the project interventions and its positive impacts.
</t>
  </si>
  <si>
    <t>103,000 people  participated  in awareness sessions and mobilized to participate in project activities</t>
  </si>
  <si>
    <t xml:space="preserve">* As recommended by the mid-term evaluation, work with cooperatives was started this year. With project support, climate change adaptation was mainstreamed in their extension actvities , allowing for a wider outreach. 
*the training of university professors on adaptation techniques in agriculture is expected to have a positive impact on their ability to mainstream adaptation in their curricula </t>
  </si>
  <si>
    <t xml:space="preserve">Many of the project intervensions are already being replicated both in the project villages as  well as in new villages. The project intervensions in wheat have already been adopted by the  National Wheat campaign for ntaional upscaling. </t>
  </si>
  <si>
    <t xml:space="preserve"> The Ministry is an essential partner in the project and a main beneficiary of its results. AS SUCH, AND WITNESSING THE POSITIVE RESULTS, IT WOULD BE IN ITS BEST INTEREST TO SUSTAIN THE ACTVITIES. 
 The project’s unprecedented reliance on the full participation of the target groups and their organizations at community level in all stages.
 The project’s coordinating committees, from the central level to the grassroots level, includes representatives from many ministries and governmental authorities, and the project succeeded in creating strong linkages with these.
The project’s alignment, not just with the national strategies and priorities, but also its alignment with and direct participation in the technical aspects of the Ministry of Agriculture’s action plans. This was represented in the project’s adoption of the varieties that the ministry targets spreading as part of its strategy. It was also seen in the adoption of raised bed farming, and the rehabilitation of Mesqas, both of which are part of the Ministry of Agriculture’s nationwide aims. Furthermore, the project makes a major contribution to the National Wheat Campaign through applying and spreading the general recommendations issued by the Crop Research Institute (affiliated to the Ministry of Agriculture), especially Upper Egypt. All these factors create a direct benefit for state organizations in supporting the project’s sustainability on an institutional level and merging its components within its structure.
 The inclusion of the project’s offices, whether the headquarters or the governorate offices, inside governmental directorates, and through official decisions. Further, in order to protect the project’s headquarters in light of the repeated changes in leadership, the existence of an institutional governmental party that takes responsibility for, and participates or takes complete ownership of all the project’s activities
 The project’s reliance in its technical aspects on permanent official research bodies, some of which are affiliated with regional universities, while other are affiliated to governmental research centers (most of them are affiliated with the agricultural research centers affiliated to the Ministry of Agriculture). Even the experts who cooperated with the project on an individual basis belong to the same authorities, which created organic ties and mutual concerns in the project with the related research institutes
 The project’s reliance in its agricultural components on domestic varieties, which were recommended by Egyptian research institutes, rather than imported crops. This increases the chances of sustaining execution through the existing mechanisms, whereby it would have been much more complicated and difficult had the project relied on imported seeds, especially as the seeds used are breeding (fundamental) seeds, which means they can be used for replanting for 4-5 years
 The existence of a simplified plan and explicit or implicit agreements for the handover after the completion of the project
 The office space of the Headquarters is additionally secured through an open-ended legal lease contract, so long as the project continues the formalization of relations with the partner authorities, and documenting in different ways through cooperation agreements that define current and future responsibilities
- The project capacity building of and reliance on local stakeholders, namely local NGOs for the management of the different activities/ outputs  
</t>
  </si>
  <si>
    <r>
      <t xml:space="preserve">
</t>
    </r>
    <r>
      <rPr>
        <sz val="12"/>
        <rFont val="Arial"/>
        <family val="2"/>
      </rPr>
      <t xml:space="preserve">*1050 students from three universities participated in trainings and field visits to the project sites to get exposed to project interventions in climate adaptation and </t>
    </r>
    <r>
      <rPr>
        <sz val="12"/>
        <color indexed="17"/>
        <rFont val="Arial"/>
        <family val="2"/>
      </rPr>
      <t xml:space="preserve">160 </t>
    </r>
    <r>
      <rPr>
        <sz val="12"/>
        <rFont val="Arial"/>
        <family val="2"/>
      </rPr>
      <t xml:space="preserve">secondary agricultural   students were engaged in applied trainings in experimental field established within the school campus 
* 100 university students were trained on computer skills
* in addition, 25 universities professors were trained on mainstreeming of climate adaptation in the faculties of agricultural curriculum.
</t>
    </r>
  </si>
  <si>
    <t>Output 1.1. Community Mobilization</t>
  </si>
  <si>
    <t>Output 2.2. Documentation of lessons learned</t>
  </si>
  <si>
    <t xml:space="preserve">Output 1.4 Building Resilience in Agricultural Production </t>
  </si>
  <si>
    <t>Output 1.5 Building Resilience through livestock and Poultry Production</t>
  </si>
  <si>
    <t>Output 2.1. Training of Gov. Officials</t>
  </si>
  <si>
    <t xml:space="preserve">Output 1.3 Introduction and use of Water Saving Irrigation </t>
  </si>
  <si>
    <t xml:space="preserve">Output 1.2 </t>
  </si>
  <si>
    <t xml:space="preserve">Project Execution Costs </t>
  </si>
  <si>
    <t xml:space="preserve">Explanatory notes on variance between planned and actual expenditures of outputs during the reporting period  </t>
  </si>
  <si>
    <t>AMOUNT spent US$</t>
  </si>
  <si>
    <t>Projected in PPR3(US$)</t>
  </si>
  <si>
    <t>Difference (positive amount indicates amount overspent)</t>
  </si>
  <si>
    <t>Reason for over or underspending</t>
  </si>
  <si>
    <t xml:space="preserve">%AMOUNT spent </t>
  </si>
  <si>
    <t xml:space="preserve">The reported amount includes re-posting of amounts from previous reporting period </t>
  </si>
  <si>
    <t xml:space="preserve">
 Due to late project start-up, and although the current reporting period is referred to as YEAR 4, it technically and financially refers to the targets of YEAR 3 in the project document. For synchronization, the annual work plan and forecast expenditures of the reporting year were developed in relation to the actual start date of the project.  
</t>
  </si>
  <si>
    <t xml:space="preserve"> As is normally the practice for any WFP projects, gender equality is encouraged at all levels, such as membership of WUAs, project staff, loans beneficiaries and other activities. In a very traditional and conservative area, one of the most successful and committed partner NGOs of the project is the “Rural Women Development Association” founded and headed by a woman. The NGO which had previously targeted women with social services turned into an active development organization implementing the full spectrum of project interventions: water saving, agricultural and animal production, an online climate change application as well as awareness activities. Throughout those activities, the NGO deals with men e.g., experts, beneficiaries and service providers. The main lesson learned is the following: Social and cultural norms that hinder the empowerment and participation of women should not be taken for granted. Efforts spent to identify opportunities for overcoming such obstacles and increasingly integrate women in the activities, even if time-consuming and difficult, are rewarded. 
- The project also had positive effects on women empowerment that went beyond what was foresen in the project design. Whilst the loans scheme aimed to diversify income sources through animal keeping projects for women (taking into consideration the cultural norms), it was noted that the new income from these loans also allowed  the women to take up new occupations by setting up SMEs and trading clothes and handicrafts. This has created a micro economy within the project areas that is run by women.</t>
  </si>
  <si>
    <t xml:space="preserve">
• 14water user associations have been established.              
   • 17000  direct beneficiaries started adopting improved efficiency in irrigation using low cost technologies where canal lining activities have been finished  in14 of the project villages. Canals to be lined were selected  in partnership with local communities and the engineering designs and cost estimates have been prepared by local experts .
 </t>
  </si>
  <si>
    <t>*2734 students from agricutural technical schools participated in project activities ( trainings in the project demonstration fields in their schools).                                  
 *1561 university students from three universities participated in project interventions in climate adaptation and have been trained on compute skills.</t>
  </si>
  <si>
    <r>
      <t xml:space="preserve">The project successfully engaged 1050 university and </t>
    </r>
    <r>
      <rPr>
        <sz val="12"/>
        <rFont val="Arial"/>
        <family val="2"/>
      </rPr>
      <t>160 secondary agricultural students, which is around 5 times the PD annual target. The project continued to  collaborate with 3 Universities and 5 secondary schools</t>
    </r>
  </si>
  <si>
    <t>The project was able to spend around 70-80% of the estimated budget in Egyptian Pounds on all the outputs. However, due to the floating of the Egyptian pound in October 2017, there have been substantial savings in USD terms. However, the magnitude of expenses remains unchanged despite reduction in its exchange value in USD.</t>
  </si>
  <si>
    <t xml:space="preserve">*new versiosn of the software for providing early warning messages was developed and operationalized for inclusion of grapes. The software now provides early warning massages and recommendation for 5 crops (wheat, sugar cane, maize, grapes and sorghum). 
* 12240 usages of the online early warning system recorded  
* 20,053 farmers benefiting directly from the early warning system through the extension workers and 9 local radio stations established by the project and hosted in the local NGOs.   
* An android version of the software was released for facilitated access, particularly by extension workers.
* due to delay of security clearance, the SMS activity postponed to upcoming year.
</t>
  </si>
  <si>
    <t xml:space="preserve"> canal lining in the period between irrigation intervals in 1000 acres  
 introduce solar panels as a source of electricity for pumping for irrrigation  for 300 beneficiaries
soil laser leveling in 500 acres to benefit 1000 beneficiaries  
enhancement of local NGOs capacity to establish WUAs to benefit 1500 beneficiaries   
Training on soft skills on water saving technologies for 420 beneficiaries </t>
  </si>
  <si>
    <t>canal lining in the period between irrigation intervals was completed in 1000 acres, with a total lenght of 14000 meters.
9  water user associations have been established.
 the contracting for the introduction of solar panels in six puming units to benefit 300 beneficiares completed. MOUs with partner NGOs to lay out their roles and responsibilties in managing the pumping units signed. 3 out of the six stations have been partially completed. Completion of all six units expected in July 2017. 
soil laser leveling completed in 1762 acres, benefiting a total of 1000 beneficiary 
capacity of 20 local NGOs enhanced and 20 WUAs established, benefiting 1108 beneficiaries
365 beneficiaries were trained on soft skills on water saving technologies. Training were done in collaboration with irrigation directorates.</t>
  </si>
  <si>
    <t xml:space="preserve">EGY/MIE/Food/2011/1
</t>
  </si>
  <si>
    <t>Payment to Date(USD)</t>
  </si>
  <si>
    <t>MOU</t>
  </si>
  <si>
    <t>Directorate of Agriculture in  Aswan</t>
  </si>
  <si>
    <t>May2016</t>
  </si>
  <si>
    <t>Animal Production Research Institute</t>
  </si>
  <si>
    <t xml:space="preserve">AOI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</si>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</sst>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_-* #,##0.00\-;_-* &quot;-&quot;??_-;_-@_-"/>
    <numFmt numFmtId="165" formatCode="dd\-mmm\-yyyy"/>
    <numFmt numFmtId="166" formatCode="#,##0.0"/>
  </numFmts>
  <fonts count="77"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color indexed="8"/>
      <name val="Times New Roman"/>
      <family val="1"/>
    </font>
    <font>
      <b/>
      <sz val="12"/>
      <name val="Times New Roman"/>
      <family val="1"/>
    </font>
    <font>
      <b/>
      <u/>
      <sz val="11"/>
      <color indexed="8"/>
      <name val="Arial"/>
      <family val="2"/>
    </font>
    <font>
      <i/>
      <sz val="11"/>
      <color indexed="8"/>
      <name val="Arial"/>
      <family val="2"/>
    </font>
    <font>
      <i/>
      <sz val="9"/>
      <color indexed="8"/>
      <name val="Arial"/>
      <family val="2"/>
    </font>
    <font>
      <b/>
      <sz val="12"/>
      <name val="Calibri"/>
      <family val="2"/>
    </font>
    <font>
      <sz val="12"/>
      <name val="Calibri"/>
      <family val="2"/>
    </font>
    <font>
      <sz val="9"/>
      <name val="Times New Roman"/>
      <family val="1"/>
    </font>
    <font>
      <sz val="8"/>
      <name val="Times New Roman"/>
      <family val="1"/>
    </font>
    <font>
      <i/>
      <sz val="8"/>
      <name val="Times New Roman"/>
      <family val="1"/>
    </font>
    <font>
      <b/>
      <sz val="8"/>
      <name val="Times New Roman"/>
      <family val="1"/>
    </font>
    <font>
      <sz val="12"/>
      <name val="Times New Roman"/>
      <family val="1"/>
    </font>
    <font>
      <sz val="12"/>
      <name val="Arial"/>
      <family val="2"/>
    </font>
    <font>
      <sz val="12"/>
      <color indexed="17"/>
      <name val="Arial"/>
      <family val="2"/>
    </font>
    <font>
      <sz val="10"/>
      <color indexed="8"/>
      <name val="Times New Roman"/>
      <family val="1"/>
    </font>
    <font>
      <sz val="11"/>
      <color theme="1"/>
      <name val="Calibri"/>
      <family val="2"/>
      <scheme val="minor"/>
    </font>
    <font>
      <sz val="11"/>
      <color rgb="FF9C0006"/>
      <name val="Calibri"/>
      <family val="2"/>
      <scheme val="minor"/>
    </font>
    <font>
      <sz val="11"/>
      <color rgb="FF006100"/>
      <name val="Calibri"/>
      <family val="2"/>
      <scheme val="minor"/>
    </font>
    <font>
      <u/>
      <sz val="11"/>
      <color theme="10"/>
      <name val="Calibri"/>
      <family val="2"/>
    </font>
    <font>
      <sz val="11"/>
      <color rgb="FF9C6500"/>
      <name val="Calibri"/>
      <family val="2"/>
      <scheme val="minor"/>
    </font>
    <font>
      <sz val="11"/>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sz val="12"/>
      <color theme="1"/>
      <name val="Times New Roman"/>
      <family val="1"/>
    </font>
    <font>
      <i/>
      <sz val="12"/>
      <name val="Calibri"/>
      <family val="2"/>
      <scheme val="minor"/>
    </font>
    <font>
      <sz val="12"/>
      <name val="Calibri"/>
      <family val="2"/>
      <scheme val="minor"/>
    </font>
    <font>
      <sz val="8"/>
      <name val="Calibri"/>
      <family val="2"/>
      <scheme val="minor"/>
    </font>
    <font>
      <b/>
      <sz val="8"/>
      <name val="Calibri"/>
      <family val="2"/>
      <scheme val="minor"/>
    </font>
    <font>
      <sz val="11"/>
      <color rgb="FFFF0000"/>
      <name val="Times New Roman"/>
      <family val="1"/>
    </font>
    <font>
      <sz val="11"/>
      <name val="Calibri"/>
      <family val="2"/>
      <scheme val="minor"/>
    </font>
    <font>
      <b/>
      <sz val="12"/>
      <name val="Calibri"/>
      <family val="2"/>
      <scheme val="minor"/>
    </font>
    <font>
      <u/>
      <sz val="12"/>
      <name val="Calibri"/>
      <family val="2"/>
      <scheme val="minor"/>
    </font>
    <font>
      <b/>
      <sz val="11"/>
      <color rgb="FFFF0000"/>
      <name val="Calibri"/>
      <family val="2"/>
      <scheme val="minor"/>
    </font>
    <font>
      <b/>
      <sz val="11"/>
      <color rgb="FFFF0000"/>
      <name val="Times New Roman"/>
      <family val="1"/>
    </font>
    <font>
      <b/>
      <sz val="8"/>
      <color rgb="FFFF0000"/>
      <name val="Calibri"/>
      <family val="2"/>
      <scheme val="minor"/>
    </font>
    <font>
      <sz val="11"/>
      <color rgb="FF00B050"/>
      <name val="Calibri"/>
      <family val="2"/>
      <scheme val="minor"/>
    </font>
    <font>
      <sz val="10"/>
      <color theme="1"/>
      <name val="Calibri"/>
      <family val="2"/>
      <scheme val="minor"/>
    </font>
    <font>
      <sz val="12"/>
      <color theme="1"/>
      <name val="Calibri"/>
      <family val="2"/>
      <scheme val="minor"/>
    </font>
    <font>
      <sz val="11"/>
      <color theme="0"/>
      <name val="Calibri"/>
      <family val="2"/>
      <scheme val="minor"/>
    </font>
    <font>
      <b/>
      <sz val="11"/>
      <color rgb="FFFFFFFF"/>
      <name val="Times New Roman"/>
      <family val="1"/>
    </font>
    <font>
      <i/>
      <sz val="11"/>
      <color theme="1"/>
      <name val="Times New Roman"/>
      <family val="1"/>
    </font>
    <font>
      <b/>
      <i/>
      <sz val="12"/>
      <name val="Calibri"/>
      <family val="2"/>
      <scheme val="minor"/>
    </font>
    <font>
      <sz val="18"/>
      <color theme="1"/>
      <name val="Calibri"/>
      <family val="2"/>
      <scheme val="minor"/>
    </font>
    <font>
      <b/>
      <sz val="16"/>
      <color theme="1"/>
      <name val="Calibri"/>
      <family val="2"/>
      <scheme val="minor"/>
    </font>
  </fonts>
  <fills count="15">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FFEB9C"/>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39997558519241921"/>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rgb="FF000000"/>
      </right>
      <top style="medium">
        <color indexed="64"/>
      </top>
      <bottom style="medium">
        <color indexed="64"/>
      </bottom>
      <diagonal/>
    </border>
  </borders>
  <cellStyleXfs count="8">
    <xf numFmtId="0" fontId="0" fillId="0" borderId="0"/>
    <xf numFmtId="0" fontId="37" fillId="2" borderId="0" applyNumberFormat="0" applyBorder="0" applyAlignment="0" applyProtection="0"/>
    <xf numFmtId="164" fontId="36" fillId="0" borderId="0" applyFont="0" applyFill="0" applyBorder="0" applyAlignment="0" applyProtection="0"/>
    <xf numFmtId="0" fontId="36" fillId="0" borderId="0" applyFont="0" applyFill="0" applyBorder="0" applyAlignment="0" applyProtection="0"/>
    <xf numFmtId="0" fontId="38" fillId="3" borderId="0" applyNumberFormat="0" applyBorder="0" applyAlignment="0" applyProtection="0"/>
    <xf numFmtId="0" fontId="39" fillId="0" borderId="0" applyNumberFormat="0" applyFill="0" applyBorder="0" applyAlignment="0" applyProtection="0">
      <alignment vertical="top"/>
      <protection locked="0"/>
    </xf>
    <xf numFmtId="0" fontId="40" fillId="4" borderId="0" applyNumberFormat="0" applyBorder="0" applyAlignment="0" applyProtection="0"/>
    <xf numFmtId="9" fontId="36" fillId="0" borderId="0" applyFont="0" applyFill="0" applyBorder="0" applyAlignment="0" applyProtection="0"/>
  </cellStyleXfs>
  <cellXfs count="738">
    <xf numFmtId="0" fontId="0" fillId="0" borderId="0" xfId="0"/>
    <xf numFmtId="0" fontId="41" fillId="0" borderId="0" xfId="0" applyFont="1" applyFill="1" applyProtection="1"/>
    <xf numFmtId="0" fontId="41"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7" fillId="0" borderId="0" xfId="0" applyFont="1" applyFill="1" applyBorder="1" applyAlignment="1" applyProtection="1"/>
    <xf numFmtId="0" fontId="7" fillId="0" borderId="0" xfId="0" applyFont="1" applyFill="1" applyBorder="1" applyProtection="1"/>
    <xf numFmtId="0" fontId="1" fillId="0" borderId="0" xfId="0" applyFont="1" applyFill="1" applyBorder="1" applyProtection="1"/>
    <xf numFmtId="0" fontId="1" fillId="0" borderId="0" xfId="0" applyFont="1" applyFill="1" applyBorder="1" applyAlignment="1" applyProtection="1">
      <alignment vertical="top" wrapText="1"/>
    </xf>
    <xf numFmtId="0" fontId="1" fillId="5" borderId="1" xfId="0" applyFont="1" applyFill="1" applyBorder="1" applyAlignment="1" applyProtection="1">
      <alignment horizontal="left" vertical="top" wrapText="1"/>
      <protection locked="0"/>
    </xf>
    <xf numFmtId="1" fontId="1" fillId="5" borderId="2" xfId="0" applyNumberFormat="1" applyFont="1" applyFill="1" applyBorder="1" applyAlignment="1" applyProtection="1">
      <alignment horizontal="left"/>
      <protection locked="0"/>
    </xf>
    <xf numFmtId="1" fontId="1" fillId="5" borderId="3" xfId="0" applyNumberFormat="1" applyFont="1" applyFill="1" applyBorder="1" applyAlignment="1" applyProtection="1">
      <alignment horizontal="left"/>
      <protection locked="0"/>
    </xf>
    <xf numFmtId="0" fontId="1" fillId="5" borderId="3" xfId="0" applyFont="1" applyFill="1" applyBorder="1" applyProtection="1">
      <protection locked="0"/>
    </xf>
    <xf numFmtId="0" fontId="1" fillId="5" borderId="3" xfId="0" applyFont="1" applyFill="1" applyBorder="1" applyAlignment="1" applyProtection="1">
      <alignment horizontal="center"/>
    </xf>
    <xf numFmtId="0" fontId="1" fillId="5" borderId="1" xfId="0" applyFont="1" applyFill="1" applyBorder="1" applyAlignment="1" applyProtection="1">
      <alignment vertical="top" wrapText="1"/>
      <protection locked="0"/>
    </xf>
    <xf numFmtId="0" fontId="1" fillId="5" borderId="2" xfId="0" applyFont="1" applyFill="1" applyBorder="1" applyProtection="1">
      <protection locked="0"/>
    </xf>
    <xf numFmtId="165" fontId="1" fillId="5" borderId="4" xfId="0" applyNumberFormat="1" applyFont="1" applyFill="1" applyBorder="1" applyAlignment="1" applyProtection="1">
      <alignment horizontal="left"/>
      <protection locked="0"/>
    </xf>
    <xf numFmtId="0" fontId="41" fillId="0" borderId="0" xfId="0" applyFont="1" applyAlignment="1">
      <alignment horizontal="left" vertical="center"/>
    </xf>
    <xf numFmtId="0" fontId="41" fillId="0" borderId="0" xfId="0" applyFont="1"/>
    <xf numFmtId="0" fontId="41" fillId="0" borderId="0" xfId="0" applyFont="1" applyFill="1"/>
    <xf numFmtId="0" fontId="1" fillId="5"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5" borderId="6" xfId="0" applyFont="1" applyFill="1" applyBorder="1" applyAlignment="1" applyProtection="1">
      <alignment vertical="top" wrapText="1"/>
    </xf>
    <xf numFmtId="0" fontId="41"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41" fillId="0" borderId="0" xfId="0" applyFont="1" applyAlignment="1"/>
    <xf numFmtId="0" fontId="15" fillId="5" borderId="1" xfId="0" applyFont="1" applyFill="1" applyBorder="1" applyAlignment="1" applyProtection="1">
      <alignment vertical="top" wrapText="1"/>
    </xf>
    <xf numFmtId="0" fontId="15" fillId="5" borderId="1" xfId="0" applyFont="1" applyFill="1" applyBorder="1" applyAlignment="1" applyProtection="1">
      <alignment horizontal="center" vertical="top" wrapText="1"/>
    </xf>
    <xf numFmtId="0" fontId="14" fillId="5" borderId="7" xfId="0" applyFont="1" applyFill="1" applyBorder="1" applyAlignment="1" applyProtection="1">
      <alignment vertical="top" wrapText="1"/>
    </xf>
    <xf numFmtId="0" fontId="14" fillId="5" borderId="3" xfId="0" applyFont="1" applyFill="1" applyBorder="1" applyAlignment="1" applyProtection="1">
      <alignment vertical="top" wrapText="1"/>
    </xf>
    <xf numFmtId="0" fontId="14" fillId="5" borderId="4" xfId="0" applyFont="1" applyFill="1" applyBorder="1" applyAlignment="1" applyProtection="1">
      <alignment vertical="top" wrapText="1"/>
    </xf>
    <xf numFmtId="0" fontId="42" fillId="6" borderId="8" xfId="0" applyFont="1" applyFill="1" applyBorder="1" applyAlignment="1">
      <alignment horizontal="center" vertical="center" wrapText="1"/>
    </xf>
    <xf numFmtId="0" fontId="16" fillId="7" borderId="9" xfId="0" applyFont="1" applyFill="1" applyBorder="1" applyAlignment="1" applyProtection="1">
      <alignment horizontal="left" vertical="top" wrapText="1"/>
    </xf>
    <xf numFmtId="0" fontId="43" fillId="7" borderId="10" xfId="0" applyFont="1" applyFill="1" applyBorder="1" applyAlignment="1" applyProtection="1">
      <alignment vertical="top" wrapText="1"/>
    </xf>
    <xf numFmtId="0" fontId="1" fillId="7" borderId="11" xfId="0" applyFont="1" applyFill="1" applyBorder="1" applyProtection="1"/>
    <xf numFmtId="0" fontId="1" fillId="7" borderId="0" xfId="0" applyFont="1" applyFill="1" applyBorder="1" applyAlignment="1" applyProtection="1">
      <alignment horizontal="left" vertical="center"/>
    </xf>
    <xf numFmtId="0" fontId="1" fillId="7" borderId="0" xfId="0" applyFont="1" applyFill="1" applyBorder="1" applyProtection="1"/>
    <xf numFmtId="0" fontId="1" fillId="7" borderId="0" xfId="0" applyFont="1" applyFill="1" applyBorder="1" applyAlignment="1" applyProtection="1">
      <alignment horizontal="left" vertical="center" wrapText="1"/>
    </xf>
    <xf numFmtId="0" fontId="1" fillId="7" borderId="12" xfId="0" applyFont="1" applyFill="1" applyBorder="1" applyAlignment="1" applyProtection="1">
      <alignment vertical="top" wrapText="1"/>
    </xf>
    <xf numFmtId="0" fontId="1" fillId="7" borderId="13" xfId="0" applyFont="1" applyFill="1" applyBorder="1" applyProtection="1"/>
    <xf numFmtId="0" fontId="14" fillId="7" borderId="11" xfId="0" applyFont="1" applyFill="1" applyBorder="1" applyAlignment="1" applyProtection="1">
      <alignment vertical="top" wrapText="1"/>
    </xf>
    <xf numFmtId="0" fontId="14" fillId="7" borderId="14" xfId="0" applyFont="1" applyFill="1" applyBorder="1" applyAlignment="1" applyProtection="1">
      <alignment vertical="top" wrapText="1"/>
    </xf>
    <xf numFmtId="0" fontId="14" fillId="7" borderId="0" xfId="0" applyFont="1" applyFill="1" applyBorder="1" applyProtection="1"/>
    <xf numFmtId="0" fontId="14" fillId="7" borderId="0" xfId="0" applyFont="1" applyFill="1" applyBorder="1" applyAlignment="1" applyProtection="1">
      <alignment vertical="top" wrapText="1"/>
    </xf>
    <xf numFmtId="0" fontId="15" fillId="7" borderId="0" xfId="0" applyFont="1" applyFill="1" applyBorder="1" applyAlignment="1" applyProtection="1">
      <alignment vertical="top" wrapText="1"/>
    </xf>
    <xf numFmtId="0" fontId="7" fillId="7" borderId="15" xfId="0" applyFont="1" applyFill="1" applyBorder="1" applyAlignment="1" applyProtection="1">
      <alignment vertical="top" wrapText="1"/>
    </xf>
    <xf numFmtId="0" fontId="7" fillId="7" borderId="12" xfId="0" applyFont="1" applyFill="1" applyBorder="1" applyAlignment="1" applyProtection="1">
      <alignment vertical="top" wrapText="1"/>
    </xf>
    <xf numFmtId="0" fontId="7" fillId="7" borderId="13" xfId="0" applyFont="1" applyFill="1" applyBorder="1" applyAlignment="1" applyProtection="1">
      <alignment vertical="top" wrapText="1"/>
    </xf>
    <xf numFmtId="0" fontId="41" fillId="7" borderId="16" xfId="0" applyFont="1" applyFill="1" applyBorder="1" applyAlignment="1">
      <alignment horizontal="left" vertical="center"/>
    </xf>
    <xf numFmtId="0" fontId="41" fillId="7" borderId="17" xfId="0" applyFont="1" applyFill="1" applyBorder="1" applyAlignment="1">
      <alignment horizontal="left" vertical="center"/>
    </xf>
    <xf numFmtId="0" fontId="41" fillId="7" borderId="17" xfId="0" applyFont="1" applyFill="1" applyBorder="1"/>
    <xf numFmtId="0" fontId="41" fillId="7" borderId="18" xfId="0" applyFont="1" applyFill="1" applyBorder="1"/>
    <xf numFmtId="0" fontId="41" fillId="7" borderId="14" xfId="0" applyFont="1" applyFill="1" applyBorder="1" applyAlignment="1">
      <alignment horizontal="left" vertical="center"/>
    </xf>
    <xf numFmtId="0" fontId="1" fillId="7" borderId="11" xfId="0" applyFont="1" applyFill="1" applyBorder="1" applyAlignment="1" applyProtection="1">
      <alignment vertical="top" wrapText="1"/>
    </xf>
    <xf numFmtId="0" fontId="1" fillId="7" borderId="14" xfId="0" applyFont="1" applyFill="1" applyBorder="1" applyAlignment="1" applyProtection="1">
      <alignment horizontal="left" vertical="center" wrapText="1"/>
    </xf>
    <xf numFmtId="0" fontId="1" fillId="7" borderId="0" xfId="0" applyFont="1" applyFill="1" applyBorder="1" applyAlignment="1" applyProtection="1">
      <alignment vertical="top" wrapText="1"/>
    </xf>
    <xf numFmtId="0" fontId="1" fillId="7" borderId="15" xfId="0" applyFont="1" applyFill="1" applyBorder="1" applyAlignment="1" applyProtection="1">
      <alignment horizontal="left" vertical="center" wrapText="1"/>
    </xf>
    <xf numFmtId="0" fontId="2" fillId="7" borderId="12" xfId="0" applyFont="1" applyFill="1" applyBorder="1" applyAlignment="1" applyProtection="1">
      <alignment vertical="top" wrapText="1"/>
    </xf>
    <xf numFmtId="0" fontId="1" fillId="7" borderId="13" xfId="0" applyFont="1" applyFill="1" applyBorder="1" applyAlignment="1" applyProtection="1">
      <alignment vertical="top" wrapText="1"/>
    </xf>
    <xf numFmtId="0" fontId="41" fillId="7" borderId="17" xfId="0" applyFont="1" applyFill="1" applyBorder="1" applyProtection="1"/>
    <xf numFmtId="0" fontId="41" fillId="7" borderId="18" xfId="0" applyFont="1" applyFill="1" applyBorder="1" applyProtection="1"/>
    <xf numFmtId="0" fontId="41" fillId="7" borderId="0" xfId="0" applyFont="1" applyFill="1" applyBorder="1" applyProtection="1"/>
    <xf numFmtId="0" fontId="41" fillId="7" borderId="11" xfId="0" applyFont="1" applyFill="1" applyBorder="1" applyProtection="1"/>
    <xf numFmtId="0" fontId="2" fillId="7" borderId="0" xfId="0" applyFont="1" applyFill="1" applyBorder="1" applyAlignment="1" applyProtection="1">
      <alignment horizontal="right" vertical="center"/>
    </xf>
    <xf numFmtId="0" fontId="2" fillId="7" borderId="0" xfId="0" applyFont="1" applyFill="1" applyBorder="1" applyAlignment="1" applyProtection="1">
      <alignment horizontal="right" vertical="top"/>
    </xf>
    <xf numFmtId="0" fontId="2" fillId="7" borderId="0" xfId="0" applyFont="1" applyFill="1" applyBorder="1" applyAlignment="1" applyProtection="1">
      <alignment horizontal="right"/>
    </xf>
    <xf numFmtId="0" fontId="6" fillId="7" borderId="11" xfId="0" applyFont="1" applyFill="1" applyBorder="1" applyProtection="1"/>
    <xf numFmtId="0" fontId="1" fillId="7" borderId="0" xfId="0" applyFont="1" applyFill="1" applyBorder="1" applyAlignment="1" applyProtection="1">
      <alignment horizontal="center"/>
    </xf>
    <xf numFmtId="0" fontId="2" fillId="7" borderId="0" xfId="0" applyFont="1" applyFill="1" applyBorder="1" applyProtection="1"/>
    <xf numFmtId="0" fontId="1" fillId="7" borderId="0" xfId="0" applyFont="1" applyFill="1" applyBorder="1" applyAlignment="1" applyProtection="1">
      <alignment horizontal="right"/>
    </xf>
    <xf numFmtId="0" fontId="1" fillId="7" borderId="12" xfId="0" applyFont="1" applyFill="1" applyBorder="1" applyProtection="1"/>
    <xf numFmtId="0" fontId="44" fillId="0" borderId="1" xfId="0" applyFont="1" applyBorder="1" applyAlignment="1">
      <alignment horizontal="center" readingOrder="1"/>
    </xf>
    <xf numFmtId="0" fontId="0" fillId="7" borderId="16" xfId="0" applyFill="1" applyBorder="1"/>
    <xf numFmtId="0" fontId="0" fillId="7" borderId="17" xfId="0" applyFill="1" applyBorder="1"/>
    <xf numFmtId="0" fontId="0" fillId="7" borderId="18" xfId="0" applyFill="1" applyBorder="1"/>
    <xf numFmtId="0" fontId="0" fillId="7" borderId="14" xfId="0" applyFill="1" applyBorder="1"/>
    <xf numFmtId="0" fontId="0" fillId="7" borderId="0" xfId="0" applyFill="1" applyBorder="1"/>
    <xf numFmtId="0" fontId="13" fillId="7" borderId="11" xfId="0" applyFont="1" applyFill="1" applyBorder="1" applyAlignment="1" applyProtection="1"/>
    <xf numFmtId="0" fontId="0" fillId="7" borderId="11" xfId="0" applyFill="1" applyBorder="1"/>
    <xf numFmtId="0" fontId="45" fillId="7" borderId="16" xfId="0" applyFont="1" applyFill="1" applyBorder="1" applyAlignment="1">
      <alignment vertical="center"/>
    </xf>
    <xf numFmtId="0" fontId="45" fillId="7" borderId="14" xfId="0" applyFont="1" applyFill="1" applyBorder="1" applyAlignment="1">
      <alignment vertical="center"/>
    </xf>
    <xf numFmtId="0" fontId="45" fillId="7" borderId="0" xfId="0" applyFont="1" applyFill="1" applyBorder="1" applyAlignment="1">
      <alignment vertical="center"/>
    </xf>
    <xf numFmtId="0" fontId="2" fillId="5" borderId="1" xfId="0" applyFont="1" applyFill="1" applyBorder="1" applyAlignment="1" applyProtection="1">
      <alignment horizontal="center" vertical="center" wrapText="1"/>
    </xf>
    <xf numFmtId="0" fontId="41" fillId="7" borderId="16" xfId="0" applyFont="1" applyFill="1" applyBorder="1"/>
    <xf numFmtId="0" fontId="41" fillId="7" borderId="14" xfId="0" applyFont="1" applyFill="1" applyBorder="1"/>
    <xf numFmtId="0" fontId="41" fillId="7" borderId="11" xfId="0" applyFont="1" applyFill="1" applyBorder="1"/>
    <xf numFmtId="0" fontId="46" fillId="7" borderId="0" xfId="0" applyFont="1" applyFill="1" applyBorder="1"/>
    <xf numFmtId="0" fontId="47" fillId="7" borderId="0" xfId="0" applyFont="1" applyFill="1" applyBorder="1"/>
    <xf numFmtId="0" fontId="46" fillId="0" borderId="19" xfId="0" applyFont="1" applyFill="1" applyBorder="1" applyAlignment="1">
      <alignment vertical="top" wrapText="1"/>
    </xf>
    <xf numFmtId="0" fontId="46" fillId="0" borderId="20" xfId="0" applyFont="1" applyFill="1" applyBorder="1" applyAlignment="1">
      <alignment vertical="top" wrapText="1"/>
    </xf>
    <xf numFmtId="0" fontId="46" fillId="0" borderId="1" xfId="0" applyFont="1" applyFill="1" applyBorder="1" applyAlignment="1">
      <alignment vertical="top" wrapText="1"/>
    </xf>
    <xf numFmtId="0" fontId="46" fillId="0" borderId="21" xfId="0" applyFont="1" applyFill="1" applyBorder="1" applyAlignment="1">
      <alignment vertical="top" wrapText="1"/>
    </xf>
    <xf numFmtId="0" fontId="46" fillId="0" borderId="1" xfId="0" applyFont="1" applyFill="1" applyBorder="1"/>
    <xf numFmtId="0" fontId="41" fillId="0" borderId="1" xfId="0" applyFont="1" applyFill="1" applyBorder="1" applyAlignment="1">
      <alignment vertical="top" wrapText="1"/>
    </xf>
    <xf numFmtId="0" fontId="41" fillId="7" borderId="12" xfId="0" applyFont="1" applyFill="1" applyBorder="1"/>
    <xf numFmtId="0" fontId="48" fillId="0" borderId="1" xfId="0" applyFont="1" applyFill="1" applyBorder="1" applyAlignment="1">
      <alignment horizontal="center" vertical="top" wrapText="1"/>
    </xf>
    <xf numFmtId="0" fontId="48" fillId="0" borderId="21" xfId="0" applyFont="1" applyFill="1" applyBorder="1" applyAlignment="1">
      <alignment horizontal="center" vertical="top" wrapText="1"/>
    </xf>
    <xf numFmtId="0" fontId="48" fillId="0" borderId="1" xfId="0" applyFont="1" applyFill="1" applyBorder="1" applyAlignment="1">
      <alignment horizontal="center" vertical="top"/>
    </xf>
    <xf numFmtId="1" fontId="1" fillId="5" borderId="22" xfId="0" applyNumberFormat="1" applyFont="1" applyFill="1" applyBorder="1" applyAlignment="1" applyProtection="1">
      <alignment horizontal="left"/>
      <protection locked="0"/>
    </xf>
    <xf numFmtId="1" fontId="1" fillId="5" borderId="1" xfId="0" applyNumberFormat="1" applyFont="1" applyFill="1" applyBorder="1" applyAlignment="1" applyProtection="1">
      <alignment horizontal="left"/>
      <protection locked="0"/>
    </xf>
    <xf numFmtId="0" fontId="41" fillId="0" borderId="0" xfId="0" applyFont="1" applyFill="1" applyAlignment="1" applyProtection="1">
      <alignment horizontal="right"/>
    </xf>
    <xf numFmtId="0" fontId="41" fillId="7" borderId="16" xfId="0" applyFont="1" applyFill="1" applyBorder="1" applyAlignment="1" applyProtection="1">
      <alignment horizontal="right"/>
    </xf>
    <xf numFmtId="0" fontId="41" fillId="7" borderId="17" xfId="0" applyFont="1" applyFill="1" applyBorder="1" applyAlignment="1" applyProtection="1">
      <alignment horizontal="right"/>
    </xf>
    <xf numFmtId="0" fontId="41" fillId="7" borderId="14" xfId="0" applyFont="1" applyFill="1" applyBorder="1" applyAlignment="1" applyProtection="1">
      <alignment horizontal="right"/>
    </xf>
    <xf numFmtId="0" fontId="41" fillId="7" borderId="0" xfId="0" applyFont="1" applyFill="1" applyBorder="1" applyAlignment="1" applyProtection="1">
      <alignment horizontal="right"/>
    </xf>
    <xf numFmtId="0" fontId="1" fillId="7" borderId="14" xfId="0" applyFont="1" applyFill="1" applyBorder="1" applyAlignment="1" applyProtection="1">
      <alignment horizontal="right"/>
    </xf>
    <xf numFmtId="0" fontId="1" fillId="7" borderId="14" xfId="0" applyFont="1" applyFill="1" applyBorder="1" applyAlignment="1" applyProtection="1">
      <alignment horizontal="right" vertical="top" wrapText="1"/>
    </xf>
    <xf numFmtId="0" fontId="49" fillId="7" borderId="0" xfId="0" applyFont="1" applyFill="1" applyBorder="1" applyAlignment="1" applyProtection="1">
      <alignment horizontal="right"/>
    </xf>
    <xf numFmtId="0" fontId="4" fillId="7" borderId="0" xfId="0" applyFont="1" applyFill="1" applyBorder="1" applyAlignment="1" applyProtection="1">
      <alignment horizontal="right"/>
    </xf>
    <xf numFmtId="0" fontId="5" fillId="7" borderId="0" xfId="0" applyFont="1" applyFill="1" applyBorder="1" applyAlignment="1" applyProtection="1">
      <alignment horizontal="right"/>
    </xf>
    <xf numFmtId="0" fontId="1" fillId="7" borderId="15" xfId="0" applyFont="1" applyFill="1" applyBorder="1" applyAlignment="1" applyProtection="1">
      <alignment horizontal="right"/>
    </xf>
    <xf numFmtId="0" fontId="1" fillId="7" borderId="12" xfId="0" applyFont="1" applyFill="1" applyBorder="1" applyAlignment="1" applyProtection="1">
      <alignment horizontal="right"/>
    </xf>
    <xf numFmtId="0" fontId="2" fillId="5" borderId="23" xfId="0" applyFont="1" applyFill="1" applyBorder="1" applyAlignment="1" applyProtection="1">
      <alignment horizontal="right" vertical="center" wrapText="1"/>
    </xf>
    <xf numFmtId="0" fontId="2" fillId="5" borderId="24" xfId="0" applyFont="1" applyFill="1" applyBorder="1" applyAlignment="1" applyProtection="1">
      <alignment horizontal="center" vertical="center" wrapText="1"/>
    </xf>
    <xf numFmtId="0" fontId="2" fillId="5" borderId="25"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1" fillId="7" borderId="0" xfId="0" applyFont="1" applyFill="1" applyBorder="1" applyAlignment="1" applyProtection="1">
      <alignment horizontal="left" vertical="top" wrapText="1"/>
    </xf>
    <xf numFmtId="0" fontId="41" fillId="7" borderId="15" xfId="0" applyFont="1" applyFill="1" applyBorder="1"/>
    <xf numFmtId="0" fontId="41" fillId="7" borderId="13" xfId="0" applyFont="1" applyFill="1" applyBorder="1"/>
    <xf numFmtId="0" fontId="0" fillId="0" borderId="0" xfId="0" applyProtection="1"/>
    <xf numFmtId="0" fontId="0" fillId="8" borderId="1" xfId="0" applyFill="1" applyBorder="1" applyProtection="1">
      <protection locked="0"/>
    </xf>
    <xf numFmtId="0" fontId="0" fillId="0" borderId="10" xfId="0" applyBorder="1" applyProtection="1"/>
    <xf numFmtId="0" fontId="50" fillId="9" borderId="27" xfId="0" applyFont="1" applyFill="1" applyBorder="1" applyAlignment="1" applyProtection="1">
      <alignment horizontal="left" vertical="center" wrapText="1"/>
    </xf>
    <xf numFmtId="0" fontId="50" fillId="9" borderId="28" xfId="0" applyFont="1" applyFill="1" applyBorder="1" applyAlignment="1" applyProtection="1">
      <alignment horizontal="left" vertical="center" wrapText="1"/>
    </xf>
    <xf numFmtId="0" fontId="50" fillId="9" borderId="29" xfId="0" applyFont="1" applyFill="1" applyBorder="1" applyAlignment="1" applyProtection="1">
      <alignment horizontal="left" vertical="center" wrapText="1"/>
    </xf>
    <xf numFmtId="0" fontId="51" fillId="0" borderId="30" xfId="0" applyFont="1" applyBorder="1" applyAlignment="1" applyProtection="1">
      <alignment horizontal="left" vertical="center"/>
    </xf>
    <xf numFmtId="0" fontId="40" fillId="4" borderId="28" xfId="6" applyFont="1" applyBorder="1" applyAlignment="1" applyProtection="1">
      <alignment horizontal="center" vertical="center"/>
      <protection locked="0"/>
    </xf>
    <xf numFmtId="0" fontId="52" fillId="4" borderId="28" xfId="6" applyFont="1" applyBorder="1" applyAlignment="1" applyProtection="1">
      <alignment horizontal="center" vertical="center"/>
      <protection locked="0"/>
    </xf>
    <xf numFmtId="0" fontId="52" fillId="4" borderId="31" xfId="6" applyFont="1" applyBorder="1" applyAlignment="1" applyProtection="1">
      <alignment horizontal="center" vertical="center"/>
      <protection locked="0"/>
    </xf>
    <xf numFmtId="0" fontId="51" fillId="0" borderId="32" xfId="0" applyFont="1" applyBorder="1" applyAlignment="1" applyProtection="1">
      <alignment horizontal="left" vertical="center"/>
    </xf>
    <xf numFmtId="0" fontId="40" fillId="10" borderId="28" xfId="6" applyFont="1" applyFill="1" applyBorder="1" applyAlignment="1" applyProtection="1">
      <alignment horizontal="center" vertical="center"/>
      <protection locked="0"/>
    </xf>
    <xf numFmtId="0" fontId="52" fillId="10" borderId="28" xfId="6" applyFont="1" applyFill="1" applyBorder="1" applyAlignment="1" applyProtection="1">
      <alignment horizontal="center" vertical="center"/>
      <protection locked="0"/>
    </xf>
    <xf numFmtId="0" fontId="52" fillId="10" borderId="31" xfId="6" applyFont="1" applyFill="1" applyBorder="1" applyAlignment="1" applyProtection="1">
      <alignment horizontal="center" vertical="center"/>
      <protection locked="0"/>
    </xf>
    <xf numFmtId="0" fontId="53" fillId="0" borderId="28" xfId="0" applyFont="1" applyBorder="1" applyAlignment="1" applyProtection="1">
      <alignment horizontal="left" vertical="center"/>
    </xf>
    <xf numFmtId="10" fontId="52" fillId="4" borderId="28" xfId="6" applyNumberFormat="1" applyFont="1" applyBorder="1" applyAlignment="1" applyProtection="1">
      <alignment horizontal="center" vertical="center"/>
      <protection locked="0"/>
    </xf>
    <xf numFmtId="10" fontId="52" fillId="4" borderId="31" xfId="6" applyNumberFormat="1" applyFont="1" applyBorder="1" applyAlignment="1" applyProtection="1">
      <alignment horizontal="center" vertical="center"/>
      <protection locked="0"/>
    </xf>
    <xf numFmtId="0" fontId="53" fillId="0" borderId="27" xfId="0" applyFont="1" applyBorder="1" applyAlignment="1" applyProtection="1">
      <alignment horizontal="left" vertical="center"/>
    </xf>
    <xf numFmtId="10" fontId="52" fillId="10" borderId="28" xfId="6" applyNumberFormat="1" applyFont="1" applyFill="1" applyBorder="1" applyAlignment="1" applyProtection="1">
      <alignment horizontal="center" vertical="center"/>
      <protection locked="0"/>
    </xf>
    <xf numFmtId="10" fontId="52" fillId="10" borderId="31" xfId="6"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50" fillId="9" borderId="33" xfId="0" applyFont="1" applyFill="1" applyBorder="1" applyAlignment="1" applyProtection="1">
      <alignment horizontal="center" vertical="center" wrapText="1"/>
    </xf>
    <xf numFmtId="0" fontId="50" fillId="9" borderId="34" xfId="0" applyFont="1" applyFill="1" applyBorder="1" applyAlignment="1" applyProtection="1">
      <alignment horizontal="center" vertical="center" wrapText="1"/>
    </xf>
    <xf numFmtId="0" fontId="51" fillId="0" borderId="28" xfId="0" applyFont="1" applyFill="1" applyBorder="1" applyAlignment="1" applyProtection="1">
      <alignment vertical="center" wrapText="1"/>
    </xf>
    <xf numFmtId="0" fontId="40" fillId="4" borderId="28" xfId="6" applyBorder="1" applyAlignment="1" applyProtection="1">
      <alignment wrapText="1"/>
      <protection locked="0"/>
    </xf>
    <xf numFmtId="0" fontId="40" fillId="10" borderId="28" xfId="6" applyFill="1" applyBorder="1" applyAlignment="1" applyProtection="1">
      <alignment wrapText="1"/>
      <protection locked="0"/>
    </xf>
    <xf numFmtId="0" fontId="54" fillId="5" borderId="28" xfId="0" applyFont="1" applyFill="1" applyBorder="1" applyAlignment="1" applyProtection="1">
      <alignment vertical="center" wrapText="1"/>
    </xf>
    <xf numFmtId="10" fontId="40" fillId="4" borderId="28" xfId="6" applyNumberFormat="1" applyBorder="1" applyAlignment="1" applyProtection="1">
      <alignment horizontal="center" vertical="center" wrapText="1"/>
      <protection locked="0"/>
    </xf>
    <xf numFmtId="10" fontId="40" fillId="10" borderId="28" xfId="6" applyNumberFormat="1" applyFill="1" applyBorder="1" applyAlignment="1" applyProtection="1">
      <alignment horizontal="center" vertical="center" wrapText="1"/>
      <protection locked="0"/>
    </xf>
    <xf numFmtId="0" fontId="50" fillId="9" borderId="35" xfId="0" applyFont="1" applyFill="1" applyBorder="1" applyAlignment="1" applyProtection="1">
      <alignment horizontal="center" vertical="center" wrapText="1"/>
    </xf>
    <xf numFmtId="0" fontId="50" fillId="9" borderId="28" xfId="0" applyFont="1" applyFill="1" applyBorder="1" applyAlignment="1" applyProtection="1">
      <alignment horizontal="center" vertical="center" wrapText="1"/>
    </xf>
    <xf numFmtId="0" fontId="50" fillId="9" borderId="31" xfId="0" applyFont="1" applyFill="1" applyBorder="1" applyAlignment="1" applyProtection="1">
      <alignment horizontal="center" vertical="center" wrapText="1"/>
    </xf>
    <xf numFmtId="0" fontId="55" fillId="4" borderId="35" xfId="6" applyFont="1" applyBorder="1" applyAlignment="1" applyProtection="1">
      <alignment vertical="center" wrapText="1"/>
      <protection locked="0"/>
    </xf>
    <xf numFmtId="0" fontId="55" fillId="4" borderId="28" xfId="6" applyFont="1" applyBorder="1" applyAlignment="1" applyProtection="1">
      <alignment horizontal="center" vertical="center"/>
      <protection locked="0"/>
    </xf>
    <xf numFmtId="0" fontId="55" fillId="4" borderId="31" xfId="6" applyFont="1" applyBorder="1" applyAlignment="1" applyProtection="1">
      <alignment horizontal="center" vertical="center"/>
      <protection locked="0"/>
    </xf>
    <xf numFmtId="0" fontId="55" fillId="10" borderId="28" xfId="6" applyFont="1" applyFill="1" applyBorder="1" applyAlignment="1" applyProtection="1">
      <alignment horizontal="center" vertical="center"/>
      <protection locked="0"/>
    </xf>
    <xf numFmtId="0" fontId="55" fillId="10" borderId="35" xfId="6" applyFont="1" applyFill="1" applyBorder="1" applyAlignment="1" applyProtection="1">
      <alignment vertical="center" wrapText="1"/>
      <protection locked="0"/>
    </xf>
    <xf numFmtId="0" fontId="55" fillId="10" borderId="31" xfId="6" applyFont="1" applyFill="1" applyBorder="1" applyAlignment="1" applyProtection="1">
      <alignment horizontal="center" vertical="center"/>
      <protection locked="0"/>
    </xf>
    <xf numFmtId="0" fontId="55" fillId="4" borderId="31" xfId="6" applyFont="1" applyBorder="1" applyAlignment="1" applyProtection="1">
      <alignment vertical="center"/>
      <protection locked="0"/>
    </xf>
    <xf numFmtId="0" fontId="55" fillId="10" borderId="31" xfId="6" applyFont="1" applyFill="1" applyBorder="1" applyAlignment="1" applyProtection="1">
      <alignment vertical="center"/>
      <protection locked="0"/>
    </xf>
    <xf numFmtId="0" fontId="55" fillId="4" borderId="36" xfId="6" applyFont="1" applyBorder="1" applyAlignment="1" applyProtection="1">
      <alignment vertical="center"/>
      <protection locked="0"/>
    </xf>
    <xf numFmtId="0" fontId="55" fillId="10" borderId="36" xfId="6"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50" fillId="9" borderId="33" xfId="0" applyFont="1" applyFill="1" applyBorder="1" applyAlignment="1" applyProtection="1">
      <alignment horizontal="center" vertical="center"/>
    </xf>
    <xf numFmtId="0" fontId="50" fillId="9" borderId="29" xfId="0" applyFont="1" applyFill="1" applyBorder="1" applyAlignment="1" applyProtection="1">
      <alignment horizontal="center" vertical="center"/>
    </xf>
    <xf numFmtId="0" fontId="50" fillId="9" borderId="27" xfId="0" applyFont="1" applyFill="1" applyBorder="1" applyAlignment="1" applyProtection="1">
      <alignment horizontal="center" vertical="center" wrapText="1"/>
    </xf>
    <xf numFmtId="0" fontId="40" fillId="4" borderId="28" xfId="6" applyBorder="1" applyAlignment="1" applyProtection="1">
      <alignment horizontal="center" vertical="center"/>
      <protection locked="0"/>
    </xf>
    <xf numFmtId="10" fontId="40" fillId="4" borderId="28" xfId="6" applyNumberFormat="1" applyBorder="1" applyAlignment="1" applyProtection="1">
      <alignment horizontal="center" vertical="center"/>
      <protection locked="0"/>
    </xf>
    <xf numFmtId="0" fontId="40" fillId="10" borderId="28" xfId="6" applyFill="1" applyBorder="1" applyAlignment="1" applyProtection="1">
      <alignment horizontal="center" vertical="center"/>
      <protection locked="0"/>
    </xf>
    <xf numFmtId="10" fontId="40" fillId="10" borderId="28" xfId="6" applyNumberFormat="1" applyFill="1" applyBorder="1" applyAlignment="1" applyProtection="1">
      <alignment horizontal="center" vertical="center"/>
      <protection locked="0"/>
    </xf>
    <xf numFmtId="0" fontId="50" fillId="9" borderId="37" xfId="0" applyFont="1" applyFill="1" applyBorder="1" applyAlignment="1" applyProtection="1">
      <alignment horizontal="center" vertical="center" wrapText="1"/>
    </xf>
    <xf numFmtId="0" fontId="50" fillId="9" borderId="38" xfId="0" applyFont="1" applyFill="1" applyBorder="1" applyAlignment="1" applyProtection="1">
      <alignment horizontal="center" vertical="center" wrapText="1"/>
    </xf>
    <xf numFmtId="0" fontId="50" fillId="9" borderId="39" xfId="0" applyFont="1" applyFill="1" applyBorder="1" applyAlignment="1" applyProtection="1">
      <alignment horizontal="center" vertical="center" wrapText="1"/>
    </xf>
    <xf numFmtId="0" fontId="40" fillId="4" borderId="28" xfId="6" applyBorder="1" applyProtection="1">
      <protection locked="0"/>
    </xf>
    <xf numFmtId="0" fontId="55" fillId="4" borderId="38" xfId="6" applyFont="1" applyBorder="1" applyAlignment="1" applyProtection="1">
      <alignment vertical="center" wrapText="1"/>
      <protection locked="0"/>
    </xf>
    <xf numFmtId="0" fontId="55" fillId="4" borderId="39" xfId="6" applyFont="1" applyBorder="1" applyAlignment="1" applyProtection="1">
      <alignment horizontal="center" vertical="center"/>
      <protection locked="0"/>
    </xf>
    <xf numFmtId="0" fontId="40" fillId="10" borderId="28" xfId="6" applyFill="1" applyBorder="1" applyProtection="1">
      <protection locked="0"/>
    </xf>
    <xf numFmtId="0" fontId="55" fillId="10" borderId="38" xfId="6" applyFont="1" applyFill="1" applyBorder="1" applyAlignment="1" applyProtection="1">
      <alignment vertical="center" wrapText="1"/>
      <protection locked="0"/>
    </xf>
    <xf numFmtId="0" fontId="55" fillId="10" borderId="39" xfId="6"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50" fillId="9" borderId="6" xfId="0" applyFont="1" applyFill="1" applyBorder="1" applyAlignment="1" applyProtection="1">
      <alignment horizontal="center" vertical="center" wrapText="1"/>
    </xf>
    <xf numFmtId="0" fontId="50" fillId="9" borderId="40" xfId="0" applyFont="1" applyFill="1" applyBorder="1" applyAlignment="1" applyProtection="1">
      <alignment horizontal="center" vertical="center"/>
    </xf>
    <xf numFmtId="0" fontId="40" fillId="4" borderId="28" xfId="6" applyBorder="1" applyAlignment="1" applyProtection="1">
      <alignment vertical="center" wrapText="1"/>
      <protection locked="0"/>
    </xf>
    <xf numFmtId="0" fontId="40" fillId="4" borderId="35" xfId="6" applyBorder="1" applyAlignment="1" applyProtection="1">
      <alignment vertical="center" wrapText="1"/>
      <protection locked="0"/>
    </xf>
    <xf numFmtId="0" fontId="40" fillId="10" borderId="28" xfId="6" applyFill="1" applyBorder="1" applyAlignment="1" applyProtection="1">
      <alignment vertical="center" wrapText="1"/>
      <protection locked="0"/>
    </xf>
    <xf numFmtId="0" fontId="40" fillId="10" borderId="35" xfId="6" applyFill="1" applyBorder="1" applyAlignment="1" applyProtection="1">
      <alignment vertical="center" wrapText="1"/>
      <protection locked="0"/>
    </xf>
    <xf numFmtId="0" fontId="40" fillId="4" borderId="27" xfId="6" applyBorder="1" applyAlignment="1" applyProtection="1">
      <alignment horizontal="center" vertical="center"/>
      <protection locked="0"/>
    </xf>
    <xf numFmtId="0" fontId="40" fillId="4" borderId="31" xfId="6" applyBorder="1" applyAlignment="1" applyProtection="1">
      <alignment horizontal="center" vertical="center"/>
      <protection locked="0"/>
    </xf>
    <xf numFmtId="0" fontId="40" fillId="10" borderId="27" xfId="6" applyFill="1" applyBorder="1" applyAlignment="1" applyProtection="1">
      <alignment horizontal="center" vertical="center"/>
      <protection locked="0"/>
    </xf>
    <xf numFmtId="0" fontId="40" fillId="10" borderId="31" xfId="6"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50" fillId="9" borderId="34" xfId="0" applyFont="1" applyFill="1" applyBorder="1" applyAlignment="1" applyProtection="1">
      <alignment horizontal="center" vertical="center"/>
    </xf>
    <xf numFmtId="0" fontId="40" fillId="4" borderId="31" xfId="6" applyBorder="1" applyAlignment="1" applyProtection="1">
      <alignment vertical="center" wrapText="1"/>
      <protection locked="0"/>
    </xf>
    <xf numFmtId="0" fontId="40" fillId="10" borderId="38" xfId="6" applyFill="1" applyBorder="1" applyAlignment="1" applyProtection="1">
      <alignment horizontal="center" vertical="center" wrapText="1"/>
      <protection locked="0"/>
    </xf>
    <xf numFmtId="0" fontId="40" fillId="10" borderId="27" xfId="6" applyFill="1" applyBorder="1" applyAlignment="1" applyProtection="1">
      <alignment horizontal="center" vertical="center" wrapText="1"/>
      <protection locked="0"/>
    </xf>
    <xf numFmtId="0" fontId="40" fillId="10" borderId="31" xfId="6" applyFill="1" applyBorder="1" applyAlignment="1" applyProtection="1">
      <alignment vertical="center" wrapText="1"/>
      <protection locked="0"/>
    </xf>
    <xf numFmtId="0" fontId="50" fillId="9" borderId="26" xfId="0" applyFont="1" applyFill="1" applyBorder="1" applyAlignment="1" applyProtection="1">
      <alignment horizontal="center" vertical="center"/>
    </xf>
    <xf numFmtId="0" fontId="50" fillId="9" borderId="30" xfId="0" applyFont="1" applyFill="1" applyBorder="1" applyAlignment="1" applyProtection="1">
      <alignment horizontal="center" vertical="center" wrapText="1"/>
    </xf>
    <xf numFmtId="0" fontId="40" fillId="4" borderId="41" xfId="6" applyBorder="1" applyAlignment="1" applyProtection="1">
      <protection locked="0"/>
    </xf>
    <xf numFmtId="10" fontId="40" fillId="4" borderId="37" xfId="6" applyNumberFormat="1" applyBorder="1" applyAlignment="1" applyProtection="1">
      <alignment horizontal="center" vertical="center"/>
      <protection locked="0"/>
    </xf>
    <xf numFmtId="0" fontId="40" fillId="10" borderId="41" xfId="6" applyFill="1" applyBorder="1" applyAlignment="1" applyProtection="1">
      <protection locked="0"/>
    </xf>
    <xf numFmtId="10" fontId="40" fillId="10" borderId="37" xfId="6" applyNumberFormat="1" applyFill="1" applyBorder="1" applyAlignment="1" applyProtection="1">
      <alignment horizontal="center" vertical="center"/>
      <protection locked="0"/>
    </xf>
    <xf numFmtId="0" fontId="50" fillId="9" borderId="38" xfId="0" applyFont="1" applyFill="1" applyBorder="1" applyAlignment="1" applyProtection="1">
      <alignment horizontal="center" vertical="center"/>
    </xf>
    <xf numFmtId="0" fontId="50" fillId="9" borderId="28" xfId="0" applyFont="1" applyFill="1" applyBorder="1" applyAlignment="1" applyProtection="1">
      <alignment horizontal="center" wrapText="1"/>
    </xf>
    <xf numFmtId="0" fontId="50" fillId="9" borderId="31" xfId="0" applyFont="1" applyFill="1" applyBorder="1" applyAlignment="1" applyProtection="1">
      <alignment horizontal="center" wrapText="1"/>
    </xf>
    <xf numFmtId="0" fontId="50" fillId="9" borderId="27" xfId="0" applyFont="1" applyFill="1" applyBorder="1" applyAlignment="1" applyProtection="1">
      <alignment horizontal="center" wrapText="1"/>
    </xf>
    <xf numFmtId="0" fontId="55" fillId="4" borderId="28" xfId="6" applyFont="1" applyBorder="1" applyAlignment="1" applyProtection="1">
      <alignment horizontal="center" vertical="center" wrapText="1"/>
      <protection locked="0"/>
    </xf>
    <xf numFmtId="0" fontId="55" fillId="10" borderId="28" xfId="6" applyFont="1" applyFill="1" applyBorder="1" applyAlignment="1" applyProtection="1">
      <alignment horizontal="center" vertical="center" wrapText="1"/>
      <protection locked="0"/>
    </xf>
    <xf numFmtId="0" fontId="40" fillId="4" borderId="38" xfId="6" applyBorder="1" applyAlignment="1" applyProtection="1">
      <alignment vertical="center"/>
      <protection locked="0"/>
    </xf>
    <xf numFmtId="0" fontId="40" fillId="4" borderId="0" xfId="6" applyProtection="1"/>
    <xf numFmtId="0" fontId="38" fillId="3" borderId="0" xfId="4" applyProtection="1"/>
    <xf numFmtId="0" fontId="37" fillId="2" borderId="0" xfId="1" applyProtection="1"/>
    <xf numFmtId="0" fontId="0" fillId="0" borderId="0" xfId="0" applyAlignment="1" applyProtection="1">
      <alignment wrapText="1"/>
    </xf>
    <xf numFmtId="0" fontId="56" fillId="7" borderId="17" xfId="0" applyFont="1" applyFill="1" applyBorder="1" applyAlignment="1">
      <alignment vertical="top" wrapText="1"/>
    </xf>
    <xf numFmtId="0" fontId="56" fillId="7" borderId="18" xfId="0" applyFont="1" applyFill="1" applyBorder="1" applyAlignment="1">
      <alignment vertical="top" wrapText="1"/>
    </xf>
    <xf numFmtId="0" fontId="39" fillId="7" borderId="12" xfId="5" applyFill="1" applyBorder="1" applyAlignment="1" applyProtection="1">
      <alignment vertical="top" wrapText="1"/>
    </xf>
    <xf numFmtId="0" fontId="39" fillId="7" borderId="13" xfId="5" applyFill="1" applyBorder="1" applyAlignment="1" applyProtection="1">
      <alignment vertical="top" wrapText="1"/>
    </xf>
    <xf numFmtId="0" fontId="50" fillId="9" borderId="38" xfId="0" applyFont="1" applyFill="1" applyBorder="1" applyAlignment="1" applyProtection="1">
      <alignment horizontal="center" vertical="center" wrapText="1"/>
    </xf>
    <xf numFmtId="0" fontId="40" fillId="10" borderId="39" xfId="6" applyFill="1" applyBorder="1" applyAlignment="1" applyProtection="1">
      <alignment horizontal="center" vertical="center"/>
      <protection locked="0"/>
    </xf>
    <xf numFmtId="0" fontId="0" fillId="11" borderId="1" xfId="0" applyFill="1" applyBorder="1" applyProtection="1"/>
    <xf numFmtId="0" fontId="40" fillId="10" borderId="27" xfId="6" applyFill="1" applyBorder="1" applyAlignment="1" applyProtection="1">
      <alignment vertical="center"/>
      <protection locked="0"/>
    </xf>
    <xf numFmtId="0" fontId="0" fillId="0" borderId="0" xfId="0" applyAlignment="1">
      <alignment vertical="center" wrapText="1"/>
    </xf>
    <xf numFmtId="0" fontId="1"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4" fillId="7" borderId="0" xfId="0" applyFont="1" applyFill="1" applyBorder="1" applyAlignment="1" applyProtection="1">
      <alignment horizontal="center"/>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1" fillId="7" borderId="0" xfId="0" applyFont="1" applyFill="1" applyBorder="1" applyAlignment="1" applyProtection="1">
      <alignment horizontal="center" wrapText="1"/>
    </xf>
    <xf numFmtId="0" fontId="2" fillId="5" borderId="23"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40" fillId="10" borderId="27" xfId="6" applyFill="1" applyBorder="1" applyAlignment="1" applyProtection="1">
      <alignment horizontal="center" vertical="center"/>
      <protection locked="0"/>
    </xf>
    <xf numFmtId="0" fontId="0" fillId="0" borderId="42" xfId="0" applyBorder="1" applyAlignment="1" applyProtection="1">
      <alignment horizontal="left" vertical="center" wrapText="1"/>
    </xf>
    <xf numFmtId="0" fontId="11" fillId="7" borderId="0" xfId="0" applyFont="1" applyFill="1" applyBorder="1" applyAlignment="1" applyProtection="1">
      <alignment horizontal="center" vertical="center" wrapText="1"/>
    </xf>
    <xf numFmtId="0" fontId="57" fillId="7" borderId="0" xfId="0" applyFont="1" applyFill="1" applyBorder="1" applyAlignment="1" applyProtection="1">
      <alignment horizontal="left" vertical="center" wrapText="1"/>
    </xf>
    <xf numFmtId="0" fontId="57" fillId="7" borderId="15" xfId="0" applyFont="1" applyFill="1" applyBorder="1" applyAlignment="1" applyProtection="1">
      <alignment horizontal="left" vertical="center" wrapText="1"/>
    </xf>
    <xf numFmtId="0" fontId="57" fillId="7" borderId="12" xfId="0" applyFont="1" applyFill="1" applyBorder="1" applyAlignment="1" applyProtection="1">
      <alignment horizontal="left" vertical="center" wrapText="1"/>
    </xf>
    <xf numFmtId="0" fontId="58" fillId="5" borderId="1" xfId="0" applyFont="1" applyFill="1" applyBorder="1" applyAlignment="1" applyProtection="1">
      <alignment horizontal="left" vertical="center" wrapText="1"/>
    </xf>
    <xf numFmtId="0" fontId="58" fillId="5" borderId="43" xfId="0" applyFont="1" applyFill="1" applyBorder="1" applyAlignment="1" applyProtection="1">
      <alignment horizontal="left" vertical="center" wrapText="1"/>
    </xf>
    <xf numFmtId="0" fontId="58" fillId="5" borderId="21" xfId="0" applyFont="1" applyFill="1" applyBorder="1" applyAlignment="1" applyProtection="1">
      <alignment horizontal="left" vertical="center" wrapText="1"/>
    </xf>
    <xf numFmtId="0" fontId="58" fillId="5" borderId="44" xfId="0" applyFont="1" applyFill="1" applyBorder="1" applyAlignment="1" applyProtection="1">
      <alignment horizontal="left" vertical="center" wrapText="1"/>
    </xf>
    <xf numFmtId="0" fontId="58" fillId="5" borderId="11" xfId="0" applyFont="1" applyFill="1" applyBorder="1" applyAlignment="1" applyProtection="1">
      <alignment horizontal="left" vertical="center" wrapText="1"/>
    </xf>
    <xf numFmtId="0" fontId="58" fillId="5" borderId="45" xfId="0" applyFont="1" applyFill="1" applyBorder="1" applyAlignment="1" applyProtection="1">
      <alignment horizontal="left" vertical="center" wrapText="1"/>
    </xf>
    <xf numFmtId="0" fontId="58" fillId="5" borderId="46" xfId="0" applyFont="1" applyFill="1" applyBorder="1" applyAlignment="1" applyProtection="1">
      <alignment horizontal="left" vertical="center" wrapText="1"/>
    </xf>
    <xf numFmtId="0" fontId="58" fillId="5" borderId="13" xfId="0" applyFont="1" applyFill="1" applyBorder="1" applyAlignment="1" applyProtection="1">
      <alignment horizontal="left" vertical="center" wrapText="1"/>
    </xf>
    <xf numFmtId="0" fontId="15" fillId="5" borderId="1" xfId="0" applyFont="1" applyFill="1" applyBorder="1" applyAlignment="1" applyProtection="1">
      <alignment horizontal="center"/>
    </xf>
    <xf numFmtId="14" fontId="0" fillId="0" borderId="0" xfId="0" applyNumberFormat="1" applyAlignment="1">
      <alignment horizontal="center"/>
    </xf>
    <xf numFmtId="0" fontId="39" fillId="5" borderId="1" xfId="5" applyFill="1" applyBorder="1" applyAlignment="1" applyProtection="1">
      <alignment vertical="top" wrapText="1"/>
      <protection locked="0"/>
    </xf>
    <xf numFmtId="0" fontId="39" fillId="5" borderId="3" xfId="5" applyFill="1" applyBorder="1" applyAlignment="1" applyProtection="1">
      <protection locked="0"/>
    </xf>
    <xf numFmtId="0" fontId="1" fillId="5" borderId="2" xfId="0" applyFont="1" applyFill="1" applyBorder="1" applyAlignment="1" applyProtection="1">
      <alignment wrapText="1"/>
      <protection locked="0"/>
    </xf>
    <xf numFmtId="0" fontId="14" fillId="5" borderId="2" xfId="0" applyFont="1" applyFill="1" applyBorder="1" applyProtection="1">
      <protection locked="0"/>
    </xf>
    <xf numFmtId="0" fontId="39" fillId="0" borderId="0" xfId="5" applyAlignment="1" applyProtection="1"/>
    <xf numFmtId="43" fontId="1" fillId="5" borderId="10" xfId="3" applyNumberFormat="1" applyFont="1" applyFill="1" applyBorder="1" applyAlignment="1" applyProtection="1">
      <alignment vertical="top" wrapText="1"/>
    </xf>
    <xf numFmtId="3" fontId="1" fillId="5" borderId="5" xfId="0" applyNumberFormat="1" applyFont="1" applyFill="1" applyBorder="1" applyAlignment="1" applyProtection="1">
      <alignment horizontal="center" vertical="top" wrapText="1"/>
    </xf>
    <xf numFmtId="0" fontId="1" fillId="5" borderId="2" xfId="0" applyFont="1" applyFill="1" applyBorder="1" applyAlignment="1" applyProtection="1">
      <alignment horizontal="center" vertical="top" wrapText="1"/>
    </xf>
    <xf numFmtId="0" fontId="1" fillId="5" borderId="6" xfId="0" applyFont="1" applyFill="1" applyBorder="1" applyAlignment="1" applyProtection="1">
      <alignment horizontal="center" vertical="top" wrapText="1"/>
    </xf>
    <xf numFmtId="0" fontId="0" fillId="0" borderId="0" xfId="0" applyAlignment="1">
      <alignment horizontal="center"/>
    </xf>
    <xf numFmtId="2" fontId="0" fillId="0" borderId="0" xfId="0" applyNumberFormat="1" applyAlignment="1">
      <alignment horizontal="center"/>
    </xf>
    <xf numFmtId="2" fontId="0" fillId="0" borderId="0" xfId="0" applyNumberFormat="1"/>
    <xf numFmtId="0" fontId="0" fillId="7" borderId="17" xfId="0" applyFill="1" applyBorder="1" applyAlignment="1">
      <alignment horizontal="center"/>
    </xf>
    <xf numFmtId="2" fontId="0" fillId="7" borderId="17" xfId="0" applyNumberFormat="1" applyFill="1" applyBorder="1" applyAlignment="1">
      <alignment horizontal="center"/>
    </xf>
    <xf numFmtId="2" fontId="0" fillId="7" borderId="17" xfId="0" applyNumberFormat="1" applyFill="1" applyBorder="1"/>
    <xf numFmtId="0" fontId="14" fillId="7" borderId="11" xfId="0" applyFont="1" applyFill="1" applyBorder="1" applyProtection="1"/>
    <xf numFmtId="0" fontId="14" fillId="7" borderId="0" xfId="0" applyFont="1" applyFill="1" applyBorder="1" applyAlignment="1" applyProtection="1">
      <alignment horizontal="center" vertical="top" wrapText="1"/>
    </xf>
    <xf numFmtId="2" fontId="14" fillId="7" borderId="0" xfId="0" applyNumberFormat="1" applyFont="1" applyFill="1" applyBorder="1" applyAlignment="1" applyProtection="1">
      <alignment horizontal="center"/>
    </xf>
    <xf numFmtId="2" fontId="14" fillId="7" borderId="0" xfId="0" applyNumberFormat="1" applyFont="1" applyFill="1" applyBorder="1" applyProtection="1"/>
    <xf numFmtId="2" fontId="15" fillId="7" borderId="0" xfId="0" applyNumberFormat="1" applyFont="1" applyFill="1" applyBorder="1" applyAlignment="1" applyProtection="1">
      <alignment vertical="top" wrapText="1"/>
    </xf>
    <xf numFmtId="0" fontId="15" fillId="5" borderId="30" xfId="0" applyFont="1" applyFill="1" applyBorder="1" applyAlignment="1" applyProtection="1">
      <alignment horizontal="center" vertical="top" wrapText="1"/>
    </xf>
    <xf numFmtId="0" fontId="14" fillId="7" borderId="15" xfId="0" applyFont="1" applyFill="1" applyBorder="1" applyAlignment="1" applyProtection="1">
      <alignment horizontal="center" vertical="top" wrapText="1"/>
    </xf>
    <xf numFmtId="0" fontId="14" fillId="5" borderId="2" xfId="0" applyFont="1" applyFill="1" applyBorder="1" applyAlignment="1" applyProtection="1">
      <alignment vertical="top" wrapText="1"/>
    </xf>
    <xf numFmtId="3" fontId="14" fillId="5" borderId="18" xfId="0" applyNumberFormat="1" applyFont="1" applyFill="1" applyBorder="1" applyAlignment="1" applyProtection="1">
      <alignment vertical="top" wrapText="1"/>
    </xf>
    <xf numFmtId="3" fontId="14" fillId="5" borderId="11" xfId="0" applyNumberFormat="1" applyFont="1" applyFill="1" applyBorder="1" applyAlignment="1" applyProtection="1">
      <alignment vertical="top" wrapText="1"/>
    </xf>
    <xf numFmtId="3" fontId="14" fillId="5" borderId="3" xfId="0" applyNumberFormat="1" applyFont="1" applyFill="1" applyBorder="1" applyAlignment="1" applyProtection="1">
      <alignment vertical="top" wrapText="1"/>
    </xf>
    <xf numFmtId="3" fontId="14" fillId="5" borderId="4" xfId="0" applyNumberFormat="1" applyFont="1" applyFill="1" applyBorder="1" applyAlignment="1" applyProtection="1">
      <alignment vertical="top" wrapText="1"/>
    </xf>
    <xf numFmtId="3" fontId="14" fillId="5" borderId="13" xfId="0" applyNumberFormat="1" applyFont="1" applyFill="1" applyBorder="1" applyAlignment="1" applyProtection="1">
      <alignment vertical="top" wrapText="1"/>
    </xf>
    <xf numFmtId="3" fontId="14" fillId="5" borderId="7" xfId="0" applyNumberFormat="1" applyFont="1" applyFill="1" applyBorder="1" applyAlignment="1" applyProtection="1">
      <alignment vertical="top" wrapText="1"/>
    </xf>
    <xf numFmtId="0" fontId="28" fillId="5" borderId="3" xfId="0" applyFont="1" applyFill="1" applyBorder="1" applyAlignment="1" applyProtection="1">
      <alignment vertical="top" wrapText="1"/>
    </xf>
    <xf numFmtId="0" fontId="28" fillId="5" borderId="7" xfId="0" applyFont="1" applyFill="1" applyBorder="1" applyAlignment="1" applyProtection="1">
      <alignment horizontal="center" vertical="top" wrapText="1"/>
    </xf>
    <xf numFmtId="0" fontId="28" fillId="5" borderId="3" xfId="0" applyFont="1" applyFill="1" applyBorder="1" applyAlignment="1" applyProtection="1">
      <alignment horizontal="center" vertical="top" wrapText="1"/>
    </xf>
    <xf numFmtId="0" fontId="29" fillId="7" borderId="27" xfId="0" applyFont="1" applyFill="1" applyBorder="1" applyAlignment="1" applyProtection="1">
      <alignment wrapText="1"/>
    </xf>
    <xf numFmtId="0" fontId="46" fillId="0" borderId="1" xfId="0" applyFont="1" applyFill="1" applyBorder="1" applyAlignment="1">
      <alignment horizontal="left" vertical="top" wrapText="1"/>
    </xf>
    <xf numFmtId="0" fontId="14" fillId="5" borderId="1" xfId="0" applyFont="1" applyFill="1" applyBorder="1" applyAlignment="1" applyProtection="1">
      <alignment vertical="top" wrapText="1"/>
    </xf>
    <xf numFmtId="0" fontId="46" fillId="0" borderId="1" xfId="0" applyFont="1" applyFill="1" applyBorder="1" applyAlignment="1">
      <alignment wrapText="1"/>
    </xf>
    <xf numFmtId="0" fontId="59" fillId="7" borderId="38" xfId="0" applyFont="1" applyFill="1" applyBorder="1" applyAlignment="1">
      <alignment wrapText="1"/>
    </xf>
    <xf numFmtId="0" fontId="59" fillId="0" borderId="28" xfId="0" applyFont="1" applyBorder="1" applyAlignment="1">
      <alignment wrapText="1"/>
    </xf>
    <xf numFmtId="0" fontId="59" fillId="0" borderId="0" xfId="0" applyFont="1" applyBorder="1" applyAlignment="1">
      <alignment wrapText="1"/>
    </xf>
    <xf numFmtId="0" fontId="29" fillId="7" borderId="38" xfId="0" applyFont="1" applyFill="1" applyBorder="1" applyAlignment="1" applyProtection="1">
      <alignment wrapText="1"/>
    </xf>
    <xf numFmtId="0" fontId="31" fillId="7" borderId="38" xfId="0" applyFont="1" applyFill="1" applyBorder="1" applyAlignment="1" applyProtection="1">
      <alignment wrapText="1"/>
    </xf>
    <xf numFmtId="0" fontId="31" fillId="7" borderId="28" xfId="0" applyFont="1" applyFill="1" applyBorder="1" applyAlignment="1">
      <alignment horizontal="center" vertical="center" wrapText="1"/>
    </xf>
    <xf numFmtId="0" fontId="31" fillId="5" borderId="28" xfId="0" applyFont="1" applyFill="1" applyBorder="1" applyAlignment="1" applyProtection="1">
      <alignment horizontal="center" vertical="center" wrapText="1"/>
    </xf>
    <xf numFmtId="0" fontId="31" fillId="7" borderId="27" xfId="0" applyFont="1" applyFill="1" applyBorder="1" applyAlignment="1" applyProtection="1">
      <alignment wrapText="1"/>
    </xf>
    <xf numFmtId="0" fontId="60" fillId="0" borderId="28" xfId="0" applyFont="1" applyBorder="1" applyAlignment="1">
      <alignment wrapText="1"/>
    </xf>
    <xf numFmtId="0" fontId="60" fillId="0" borderId="0" xfId="0" applyFont="1" applyBorder="1" applyAlignment="1">
      <alignment wrapText="1"/>
    </xf>
    <xf numFmtId="0" fontId="32" fillId="7" borderId="28" xfId="0" applyFont="1" applyFill="1" applyBorder="1" applyAlignment="1">
      <alignment horizontal="left" vertical="center" wrapText="1"/>
    </xf>
    <xf numFmtId="0" fontId="28" fillId="5" borderId="28" xfId="0" applyFont="1" applyFill="1" applyBorder="1" applyAlignment="1" applyProtection="1">
      <alignment horizontal="left" vertical="center" wrapText="1"/>
    </xf>
    <xf numFmtId="0" fontId="28" fillId="5" borderId="28" xfId="0" applyFont="1" applyFill="1" applyBorder="1" applyAlignment="1" applyProtection="1">
      <alignment vertical="center" wrapText="1"/>
    </xf>
    <xf numFmtId="0" fontId="28" fillId="5" borderId="28" xfId="0" applyFont="1" applyFill="1" applyBorder="1" applyAlignment="1" applyProtection="1">
      <alignment horizontal="center" vertical="center" wrapText="1"/>
    </xf>
    <xf numFmtId="0" fontId="29" fillId="7" borderId="38" xfId="0" applyFont="1" applyFill="1" applyBorder="1" applyAlignment="1" applyProtection="1">
      <alignment horizontal="left" vertical="center" wrapText="1"/>
    </xf>
    <xf numFmtId="0" fontId="28" fillId="0" borderId="28" xfId="0" applyFont="1" applyBorder="1" applyAlignment="1">
      <alignment horizontal="left" vertical="center" wrapText="1"/>
    </xf>
    <xf numFmtId="0" fontId="29" fillId="7" borderId="27" xfId="0" applyFont="1" applyFill="1" applyBorder="1" applyAlignment="1" applyProtection="1">
      <alignment horizontal="left" vertical="center" wrapText="1"/>
    </xf>
    <xf numFmtId="0" fontId="28" fillId="5" borderId="28" xfId="0" applyFont="1" applyFill="1" applyBorder="1" applyAlignment="1">
      <alignment horizontal="left" vertical="center" wrapText="1"/>
    </xf>
    <xf numFmtId="0" fontId="32" fillId="7" borderId="28" xfId="0" applyFont="1" applyFill="1" applyBorder="1" applyAlignment="1" applyProtection="1">
      <alignment horizontal="left" vertical="center" wrapText="1"/>
    </xf>
    <xf numFmtId="0" fontId="28" fillId="5" borderId="28" xfId="0" applyFont="1" applyFill="1" applyBorder="1" applyAlignment="1">
      <alignment vertical="center" wrapText="1"/>
    </xf>
    <xf numFmtId="0" fontId="28" fillId="0" borderId="28" xfId="0" applyFont="1" applyBorder="1" applyAlignment="1">
      <alignment horizontal="center" wrapText="1"/>
    </xf>
    <xf numFmtId="0" fontId="28" fillId="0" borderId="28" xfId="0" applyFont="1" applyBorder="1" applyAlignment="1">
      <alignment horizontal="center" vertical="center" wrapText="1"/>
    </xf>
    <xf numFmtId="0" fontId="28" fillId="5" borderId="28" xfId="0" applyNumberFormat="1" applyFont="1" applyFill="1" applyBorder="1" applyAlignment="1" applyProtection="1">
      <alignment horizontal="left" vertical="center" wrapText="1"/>
    </xf>
    <xf numFmtId="0" fontId="28" fillId="5" borderId="28" xfId="0" applyFont="1" applyFill="1" applyBorder="1" applyAlignment="1" applyProtection="1">
      <alignment horizontal="left" vertical="center" wrapText="1" readingOrder="1"/>
    </xf>
    <xf numFmtId="0" fontId="29" fillId="7" borderId="41" xfId="0" applyFont="1" applyFill="1" applyBorder="1" applyAlignment="1" applyProtection="1">
      <alignment vertical="center" wrapText="1"/>
    </xf>
    <xf numFmtId="0" fontId="29" fillId="7" borderId="47" xfId="0" applyFont="1" applyFill="1" applyBorder="1" applyAlignment="1" applyProtection="1">
      <alignment vertical="center" wrapText="1"/>
    </xf>
    <xf numFmtId="0" fontId="59" fillId="0" borderId="37" xfId="0" applyFont="1" applyBorder="1" applyAlignment="1">
      <alignment wrapText="1"/>
    </xf>
    <xf numFmtId="0" fontId="59" fillId="0" borderId="0" xfId="0" applyFont="1" applyBorder="1" applyAlignment="1">
      <alignment horizontal="left" wrapText="1"/>
    </xf>
    <xf numFmtId="0" fontId="59" fillId="0" borderId="0" xfId="0" applyFont="1" applyBorder="1" applyAlignment="1">
      <alignment horizontal="center" wrapText="1"/>
    </xf>
    <xf numFmtId="0" fontId="59" fillId="0" borderId="33" xfId="0" applyFont="1" applyBorder="1" applyAlignment="1">
      <alignment horizontal="left" wrapText="1"/>
    </xf>
    <xf numFmtId="0" fontId="59" fillId="0" borderId="33" xfId="0" applyFont="1" applyBorder="1" applyAlignment="1">
      <alignment wrapText="1"/>
    </xf>
    <xf numFmtId="0" fontId="59" fillId="0" borderId="33" xfId="0" applyFont="1" applyBorder="1" applyAlignment="1">
      <alignment horizontal="center" wrapText="1"/>
    </xf>
    <xf numFmtId="0" fontId="59" fillId="0" borderId="28" xfId="0" applyFont="1" applyBorder="1" applyAlignment="1">
      <alignment horizontal="left" wrapText="1"/>
    </xf>
    <xf numFmtId="0" fontId="59" fillId="5" borderId="28" xfId="0" applyFont="1" applyFill="1" applyBorder="1" applyAlignment="1">
      <alignment wrapText="1"/>
    </xf>
    <xf numFmtId="0" fontId="59" fillId="0" borderId="28" xfId="0" applyFont="1" applyBorder="1" applyAlignment="1">
      <alignment horizontal="center" wrapText="1"/>
    </xf>
    <xf numFmtId="0" fontId="61" fillId="7" borderId="0" xfId="0" applyFont="1" applyFill="1" applyBorder="1" applyAlignment="1" applyProtection="1">
      <alignment vertical="top" wrapText="1"/>
    </xf>
    <xf numFmtId="0" fontId="28" fillId="5" borderId="28" xfId="0" applyFont="1" applyFill="1" applyBorder="1" applyAlignment="1" applyProtection="1">
      <alignment horizontal="left" vertical="center" wrapText="1"/>
    </xf>
    <xf numFmtId="0" fontId="49" fillId="0" borderId="0" xfId="0" applyFont="1"/>
    <xf numFmtId="164" fontId="1" fillId="5" borderId="6" xfId="2" applyFont="1" applyFill="1" applyBorder="1" applyAlignment="1" applyProtection="1">
      <alignment vertical="top" wrapText="1"/>
    </xf>
    <xf numFmtId="3" fontId="14" fillId="5" borderId="48" xfId="0" applyNumberFormat="1" applyFont="1" applyFill="1" applyBorder="1" applyAlignment="1" applyProtection="1">
      <alignment vertical="top" wrapText="1"/>
    </xf>
    <xf numFmtId="3" fontId="14" fillId="5" borderId="20" xfId="0" applyNumberFormat="1" applyFont="1" applyFill="1" applyBorder="1" applyAlignment="1" applyProtection="1">
      <alignment vertical="top" wrapText="1"/>
    </xf>
    <xf numFmtId="3" fontId="14" fillId="5" borderId="2" xfId="0" applyNumberFormat="1" applyFont="1" applyFill="1" applyBorder="1" applyAlignment="1" applyProtection="1">
      <alignment vertical="top" wrapText="1"/>
    </xf>
    <xf numFmtId="0" fontId="14" fillId="0" borderId="0" xfId="0" applyFont="1"/>
    <xf numFmtId="0" fontId="14" fillId="0" borderId="0" xfId="0" applyFont="1" applyAlignment="1">
      <alignment horizontal="left" vertical="center"/>
    </xf>
    <xf numFmtId="0" fontId="62" fillId="0" borderId="0" xfId="0" applyFont="1" applyAlignment="1"/>
    <xf numFmtId="0" fontId="62" fillId="0" borderId="0" xfId="0" applyFont="1" applyAlignment="1">
      <alignment horizontal="center" vertical="center"/>
    </xf>
    <xf numFmtId="0" fontId="62" fillId="0" borderId="0" xfId="0" applyFont="1"/>
    <xf numFmtId="0" fontId="14" fillId="7" borderId="16" xfId="0" applyFont="1" applyFill="1" applyBorder="1" applyProtection="1"/>
    <xf numFmtId="0" fontId="14" fillId="7" borderId="17" xfId="0" applyFont="1" applyFill="1" applyBorder="1" applyAlignment="1" applyProtection="1">
      <alignment horizontal="left" vertical="center"/>
    </xf>
    <xf numFmtId="0" fontId="14" fillId="7" borderId="17" xfId="0" applyFont="1" applyFill="1" applyBorder="1" applyProtection="1"/>
    <xf numFmtId="0" fontId="62" fillId="7" borderId="17" xfId="0" applyFont="1" applyFill="1" applyBorder="1" applyAlignment="1"/>
    <xf numFmtId="0" fontId="62" fillId="7" borderId="17" xfId="0" applyFont="1" applyFill="1" applyBorder="1" applyAlignment="1">
      <alignment horizontal="center" vertical="center"/>
    </xf>
    <xf numFmtId="0" fontId="14" fillId="7" borderId="18" xfId="0" applyFont="1" applyFill="1" applyBorder="1" applyProtection="1"/>
    <xf numFmtId="0" fontId="62" fillId="7" borderId="14" xfId="0" applyFont="1" applyFill="1" applyBorder="1"/>
    <xf numFmtId="0" fontId="14" fillId="7" borderId="14" xfId="0" applyFont="1" applyFill="1" applyBorder="1" applyProtection="1"/>
    <xf numFmtId="0" fontId="14" fillId="7" borderId="0" xfId="0" applyFont="1" applyFill="1" applyBorder="1" applyAlignment="1" applyProtection="1">
      <alignment horizontal="left" vertical="center"/>
    </xf>
    <xf numFmtId="0" fontId="62" fillId="7" borderId="0" xfId="0" applyFont="1" applyFill="1" applyBorder="1" applyAlignment="1"/>
    <xf numFmtId="0" fontId="62" fillId="7" borderId="0" xfId="0" applyFont="1" applyFill="1" applyBorder="1" applyAlignment="1">
      <alignment horizontal="center" vertical="center"/>
    </xf>
    <xf numFmtId="0" fontId="15" fillId="7" borderId="0" xfId="0" applyFont="1" applyFill="1" applyBorder="1" applyAlignment="1" applyProtection="1">
      <alignment horizontal="center" vertical="center" wrapText="1"/>
    </xf>
    <xf numFmtId="0" fontId="14" fillId="7" borderId="14" xfId="0" applyFont="1" applyFill="1" applyBorder="1" applyAlignment="1" applyProtection="1">
      <alignment horizontal="left" vertical="center"/>
    </xf>
    <xf numFmtId="0" fontId="63" fillId="7" borderId="11" xfId="0" applyFont="1" applyFill="1" applyBorder="1" applyAlignment="1" applyProtection="1">
      <alignment horizontal="left" vertical="center" wrapText="1"/>
    </xf>
    <xf numFmtId="0" fontId="58" fillId="5" borderId="1" xfId="0" applyFont="1" applyFill="1" applyBorder="1" applyAlignment="1" applyProtection="1">
      <alignment vertical="center" wrapText="1"/>
    </xf>
    <xf numFmtId="0" fontId="58" fillId="5" borderId="1" xfId="0" applyFont="1" applyFill="1" applyBorder="1" applyAlignment="1" applyProtection="1">
      <alignment horizontal="center" vertical="center" wrapText="1"/>
    </xf>
    <xf numFmtId="0" fontId="62" fillId="0" borderId="0" xfId="0" applyFont="1" applyAlignment="1">
      <alignment horizontal="left" vertical="center"/>
    </xf>
    <xf numFmtId="0" fontId="14" fillId="7" borderId="11" xfId="0" applyFont="1" applyFill="1" applyBorder="1" applyAlignment="1" applyProtection="1">
      <alignment horizontal="left" vertical="center"/>
    </xf>
    <xf numFmtId="0" fontId="58" fillId="5" borderId="43" xfId="0" applyFont="1" applyFill="1" applyBorder="1" applyAlignment="1" applyProtection="1">
      <alignment vertical="center" wrapText="1"/>
    </xf>
    <xf numFmtId="0" fontId="58" fillId="5" borderId="1" xfId="0" applyFont="1" applyFill="1" applyBorder="1" applyAlignment="1">
      <alignment horizontal="center" vertical="center"/>
    </xf>
    <xf numFmtId="0" fontId="63" fillId="7" borderId="0" xfId="0" applyFont="1" applyFill="1" applyBorder="1" applyAlignment="1" applyProtection="1">
      <alignment horizontal="left" vertical="center" wrapText="1"/>
    </xf>
    <xf numFmtId="0" fontId="58" fillId="5" borderId="8" xfId="0" applyFont="1" applyFill="1" applyBorder="1" applyAlignment="1" applyProtection="1">
      <alignment horizontal="center" vertical="center" wrapText="1"/>
    </xf>
    <xf numFmtId="0" fontId="58" fillId="5" borderId="21" xfId="0" applyFont="1" applyFill="1" applyBorder="1" applyAlignment="1" applyProtection="1">
      <alignment horizontal="center" vertical="center" wrapText="1"/>
    </xf>
    <xf numFmtId="0" fontId="62" fillId="0" borderId="0" xfId="0" applyFont="1" applyAlignment="1">
      <alignment horizontal="left"/>
    </xf>
    <xf numFmtId="0" fontId="14" fillId="7" borderId="0" xfId="0" applyFont="1" applyFill="1" applyBorder="1" applyAlignment="1" applyProtection="1">
      <alignment horizontal="left" vertical="center" wrapText="1"/>
    </xf>
    <xf numFmtId="0" fontId="58" fillId="7" borderId="0" xfId="0" applyFont="1" applyFill="1" applyBorder="1" applyAlignment="1" applyProtection="1">
      <alignment horizontal="left" vertical="center" wrapText="1"/>
    </xf>
    <xf numFmtId="0" fontId="58" fillId="12" borderId="0" xfId="0" applyFont="1" applyFill="1" applyBorder="1" applyAlignment="1" applyProtection="1">
      <alignment horizontal="right" vertical="center"/>
    </xf>
    <xf numFmtId="0" fontId="58" fillId="12" borderId="1" xfId="0" applyFont="1" applyFill="1" applyBorder="1" applyAlignment="1" applyProtection="1">
      <alignment horizontal="center" vertical="center"/>
    </xf>
    <xf numFmtId="0" fontId="58" fillId="7" borderId="0" xfId="0" applyFont="1" applyFill="1" applyBorder="1" applyAlignment="1" applyProtection="1">
      <alignment horizontal="right" vertical="center"/>
    </xf>
    <xf numFmtId="0" fontId="58" fillId="7" borderId="0" xfId="0" applyFont="1" applyFill="1" applyBorder="1" applyAlignment="1" applyProtection="1">
      <alignment horizontal="center" vertical="center"/>
    </xf>
    <xf numFmtId="0" fontId="57" fillId="7" borderId="0" xfId="0" applyFont="1" applyFill="1" applyBorder="1" applyAlignment="1" applyProtection="1">
      <alignment horizontal="left"/>
    </xf>
    <xf numFmtId="0" fontId="57" fillId="7" borderId="0" xfId="0" applyFont="1" applyFill="1" applyBorder="1" applyAlignment="1" applyProtection="1">
      <alignment horizontal="center" vertical="center"/>
    </xf>
    <xf numFmtId="0" fontId="63" fillId="7" borderId="0" xfId="0" applyFont="1" applyFill="1" applyBorder="1" applyAlignment="1" applyProtection="1">
      <alignment horizontal="center" vertical="center" wrapText="1"/>
    </xf>
    <xf numFmtId="0" fontId="58" fillId="7" borderId="0" xfId="0" applyFont="1" applyFill="1" applyBorder="1" applyAlignment="1" applyProtection="1">
      <alignment horizontal="center" vertical="center" wrapText="1"/>
    </xf>
    <xf numFmtId="0" fontId="58" fillId="5" borderId="43" xfId="0" applyFont="1" applyFill="1" applyBorder="1" applyAlignment="1" applyProtection="1">
      <alignment horizontal="center"/>
      <protection locked="0"/>
    </xf>
    <xf numFmtId="0" fontId="58" fillId="5" borderId="8" xfId="0" applyFont="1" applyFill="1" applyBorder="1" applyAlignment="1" applyProtection="1">
      <alignment horizontal="center"/>
      <protection locked="0"/>
    </xf>
    <xf numFmtId="0" fontId="58" fillId="5" borderId="21" xfId="0" applyFont="1" applyFill="1" applyBorder="1" applyAlignment="1" applyProtection="1">
      <alignment horizontal="center"/>
      <protection locked="0"/>
    </xf>
    <xf numFmtId="0" fontId="64" fillId="5" borderId="8" xfId="5" applyFont="1" applyFill="1" applyBorder="1" applyAlignment="1" applyProtection="1">
      <alignment horizontal="center"/>
      <protection locked="0"/>
    </xf>
    <xf numFmtId="0" fontId="58" fillId="7" borderId="0" xfId="0" applyFont="1" applyFill="1" applyBorder="1" applyAlignment="1">
      <alignment horizontal="center" vertical="center"/>
    </xf>
    <xf numFmtId="0" fontId="14" fillId="7" borderId="49" xfId="0" applyFont="1" applyFill="1" applyBorder="1" applyAlignment="1" applyProtection="1">
      <alignment horizontal="left" vertical="center"/>
    </xf>
    <xf numFmtId="0" fontId="58" fillId="7" borderId="13" xfId="0" applyFont="1" applyFill="1" applyBorder="1" applyAlignment="1"/>
    <xf numFmtId="0" fontId="58" fillId="7" borderId="0" xfId="0" applyFont="1" applyFill="1" applyBorder="1" applyAlignment="1"/>
    <xf numFmtId="0" fontId="63" fillId="7" borderId="12" xfId="0" applyFont="1" applyFill="1" applyBorder="1" applyAlignment="1" applyProtection="1">
      <alignment horizontal="center" vertical="center" wrapText="1"/>
    </xf>
    <xf numFmtId="0" fontId="62" fillId="0" borderId="0" xfId="0" applyFont="1" applyFill="1"/>
    <xf numFmtId="0" fontId="58" fillId="7" borderId="0" xfId="0" applyFont="1" applyFill="1" applyBorder="1" applyAlignment="1" applyProtection="1">
      <alignment horizontal="left" vertical="center"/>
    </xf>
    <xf numFmtId="0" fontId="58" fillId="5" borderId="43" xfId="0" applyFont="1" applyFill="1" applyBorder="1" applyAlignment="1" applyProtection="1">
      <alignment horizontal="center" vertical="center" wrapText="1"/>
    </xf>
    <xf numFmtId="0" fontId="58" fillId="5" borderId="1" xfId="0" applyFont="1" applyFill="1" applyBorder="1" applyAlignment="1">
      <alignment horizontal="left" vertical="center" wrapText="1"/>
    </xf>
    <xf numFmtId="0" fontId="58" fillId="5" borderId="14" xfId="0" applyFont="1" applyFill="1" applyBorder="1" applyAlignment="1" applyProtection="1">
      <alignment horizontal="left" vertical="center" wrapText="1"/>
    </xf>
    <xf numFmtId="0" fontId="58" fillId="5" borderId="0" xfId="0" applyFont="1" applyFill="1" applyBorder="1" applyAlignment="1" applyProtection="1">
      <alignment horizontal="left" vertical="center" wrapText="1"/>
    </xf>
    <xf numFmtId="0" fontId="58" fillId="5" borderId="12" xfId="0" applyFont="1" applyFill="1" applyBorder="1" applyAlignment="1" applyProtection="1">
      <alignment horizontal="left" vertical="center" wrapText="1"/>
    </xf>
    <xf numFmtId="0" fontId="58" fillId="5" borderId="15" xfId="0" applyFont="1" applyFill="1" applyBorder="1" applyAlignment="1" applyProtection="1">
      <alignment horizontal="left" vertical="center" wrapText="1"/>
    </xf>
    <xf numFmtId="0" fontId="57" fillId="7" borderId="0" xfId="0" applyFont="1" applyFill="1" applyBorder="1" applyAlignment="1" applyProtection="1"/>
    <xf numFmtId="0" fontId="58" fillId="7" borderId="0" xfId="0" applyFont="1" applyFill="1"/>
    <xf numFmtId="0" fontId="58" fillId="7" borderId="0" xfId="0" applyFont="1" applyFill="1" applyBorder="1" applyAlignment="1" applyProtection="1">
      <alignment horizontal="right"/>
    </xf>
    <xf numFmtId="0" fontId="58" fillId="7" borderId="0" xfId="0" applyFont="1" applyFill="1" applyAlignment="1">
      <alignment horizontal="left" vertical="center"/>
    </xf>
    <xf numFmtId="0" fontId="58" fillId="7" borderId="0" xfId="0" applyFont="1" applyFill="1" applyBorder="1" applyAlignment="1" applyProtection="1">
      <alignment vertical="top" wrapText="1"/>
    </xf>
    <xf numFmtId="0" fontId="63" fillId="7" borderId="0" xfId="0" applyFont="1" applyFill="1" applyBorder="1" applyProtection="1"/>
    <xf numFmtId="0" fontId="58" fillId="7" borderId="16" xfId="0" applyFont="1" applyFill="1" applyBorder="1" applyAlignment="1" applyProtection="1">
      <alignment vertical="top" wrapText="1"/>
    </xf>
    <xf numFmtId="0" fontId="58" fillId="7" borderId="17" xfId="0" applyFont="1" applyFill="1" applyBorder="1" applyAlignment="1" applyProtection="1">
      <alignment vertical="top" wrapText="1"/>
    </xf>
    <xf numFmtId="0" fontId="58" fillId="7" borderId="18" xfId="0" applyFont="1" applyFill="1" applyBorder="1" applyAlignment="1" applyProtection="1">
      <alignment vertical="top" wrapText="1"/>
    </xf>
    <xf numFmtId="0" fontId="58" fillId="5" borderId="50" xfId="0" applyFont="1" applyFill="1" applyBorder="1" applyAlignment="1" applyProtection="1">
      <alignment horizontal="left" vertical="top" wrapText="1"/>
    </xf>
    <xf numFmtId="0" fontId="58" fillId="5" borderId="18" xfId="0" applyFont="1" applyFill="1" applyBorder="1" applyAlignment="1" applyProtection="1">
      <alignment horizontal="left" vertical="top" wrapText="1"/>
    </xf>
    <xf numFmtId="0" fontId="58" fillId="7" borderId="1" xfId="0" applyFont="1" applyFill="1" applyBorder="1" applyAlignment="1"/>
    <xf numFmtId="0" fontId="58" fillId="7" borderId="1" xfId="0" applyFont="1" applyFill="1" applyBorder="1" applyAlignment="1">
      <alignment horizontal="center" vertical="center"/>
    </xf>
    <xf numFmtId="0" fontId="58" fillId="7" borderId="14" xfId="0" applyFont="1" applyFill="1" applyBorder="1" applyAlignment="1" applyProtection="1">
      <alignment horizontal="left" vertical="center"/>
    </xf>
    <xf numFmtId="0" fontId="58" fillId="7" borderId="0" xfId="0" applyFont="1" applyFill="1" applyBorder="1" applyProtection="1"/>
    <xf numFmtId="0" fontId="58" fillId="7" borderId="11" xfId="0" applyFont="1" applyFill="1" applyBorder="1" applyProtection="1"/>
    <xf numFmtId="0" fontId="58" fillId="5" borderId="39" xfId="0" applyFont="1" applyFill="1" applyBorder="1" applyAlignment="1" applyProtection="1">
      <alignment horizontal="left" vertical="top" wrapText="1"/>
    </xf>
    <xf numFmtId="0" fontId="58" fillId="5" borderId="11" xfId="0" applyFont="1" applyFill="1" applyBorder="1" applyAlignment="1" applyProtection="1">
      <alignment horizontal="left" vertical="top" wrapText="1"/>
    </xf>
    <xf numFmtId="0" fontId="58" fillId="5" borderId="0" xfId="0" applyFont="1" applyFill="1" applyBorder="1" applyAlignment="1" applyProtection="1">
      <alignment horizontal="left" vertical="top" wrapText="1"/>
    </xf>
    <xf numFmtId="0" fontId="58" fillId="5" borderId="51" xfId="0" applyFont="1" applyFill="1" applyBorder="1" applyAlignment="1" applyProtection="1">
      <alignment horizontal="left" vertical="top" wrapText="1"/>
    </xf>
    <xf numFmtId="0" fontId="58" fillId="5" borderId="35" xfId="0" applyFont="1" applyFill="1" applyBorder="1" applyAlignment="1" applyProtection="1">
      <alignment horizontal="left" vertical="top" wrapText="1"/>
    </xf>
    <xf numFmtId="0" fontId="58" fillId="5" borderId="52" xfId="0" applyFont="1" applyFill="1" applyBorder="1" applyAlignment="1" applyProtection="1">
      <alignment horizontal="left" vertical="top" wrapText="1"/>
    </xf>
    <xf numFmtId="0" fontId="58" fillId="5" borderId="53" xfId="0" applyFont="1" applyFill="1" applyBorder="1" applyAlignment="1" applyProtection="1">
      <alignment horizontal="left" vertical="top" wrapText="1"/>
    </xf>
    <xf numFmtId="0" fontId="58" fillId="0" borderId="0" xfId="0" applyFont="1"/>
    <xf numFmtId="0" fontId="58" fillId="7" borderId="12" xfId="0" applyFont="1" applyFill="1" applyBorder="1" applyAlignment="1" applyProtection="1">
      <alignment vertical="top" wrapText="1"/>
    </xf>
    <xf numFmtId="0" fontId="58" fillId="7" borderId="21" xfId="0" applyFont="1" applyFill="1" applyBorder="1" applyAlignment="1" applyProtection="1">
      <alignment vertical="top" wrapText="1"/>
    </xf>
    <xf numFmtId="0" fontId="58" fillId="0" borderId="1" xfId="0" applyFont="1" applyBorder="1" applyAlignment="1"/>
    <xf numFmtId="0" fontId="58" fillId="7" borderId="12" xfId="0" applyFont="1" applyFill="1" applyBorder="1" applyAlignment="1"/>
    <xf numFmtId="0" fontId="58" fillId="7" borderId="12" xfId="0" applyFont="1" applyFill="1" applyBorder="1" applyAlignment="1">
      <alignment horizontal="center" vertical="center"/>
    </xf>
    <xf numFmtId="0" fontId="14" fillId="7" borderId="13" xfId="0" applyFont="1" applyFill="1" applyBorder="1" applyProtection="1"/>
    <xf numFmtId="0" fontId="14" fillId="7" borderId="15" xfId="0" applyFont="1" applyFill="1" applyBorder="1" applyProtection="1"/>
    <xf numFmtId="0" fontId="14" fillId="7" borderId="15" xfId="0" applyFont="1" applyFill="1" applyBorder="1" applyAlignment="1" applyProtection="1">
      <alignment horizontal="left" vertical="center" wrapText="1"/>
    </xf>
    <xf numFmtId="0" fontId="14" fillId="7" borderId="12" xfId="0" applyFont="1" applyFill="1" applyBorder="1" applyAlignment="1" applyProtection="1">
      <alignment vertical="top" wrapText="1"/>
    </xf>
    <xf numFmtId="0" fontId="14" fillId="7" borderId="13" xfId="0" applyFont="1" applyFill="1" applyBorder="1" applyAlignment="1" applyProtection="1">
      <alignment vertical="top" wrapText="1"/>
    </xf>
    <xf numFmtId="0" fontId="58" fillId="5" borderId="43"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65" fillId="0" borderId="0" xfId="0" applyFont="1"/>
    <xf numFmtId="0" fontId="65" fillId="0" borderId="0" xfId="0" applyFont="1" applyFill="1"/>
    <xf numFmtId="0" fontId="66" fillId="0" borderId="0" xfId="0" applyFont="1"/>
    <xf numFmtId="0" fontId="67" fillId="0" borderId="0" xfId="0" applyFont="1" applyBorder="1" applyAlignment="1">
      <alignment wrapText="1"/>
    </xf>
    <xf numFmtId="0" fontId="65" fillId="0" borderId="0" xfId="0" applyFont="1" applyAlignment="1"/>
    <xf numFmtId="0" fontId="68" fillId="0" borderId="0" xfId="0" applyFont="1"/>
    <xf numFmtId="0" fontId="1" fillId="5" borderId="54" xfId="0" applyFont="1" applyFill="1" applyBorder="1" applyAlignment="1" applyProtection="1">
      <alignment vertical="top" wrapText="1"/>
    </xf>
    <xf numFmtId="0" fontId="1" fillId="5" borderId="55" xfId="0" applyFont="1" applyFill="1" applyBorder="1" applyAlignment="1" applyProtection="1">
      <alignment vertical="top" wrapText="1"/>
    </xf>
    <xf numFmtId="43" fontId="41" fillId="0" borderId="0" xfId="0" applyNumberFormat="1" applyFont="1" applyFill="1"/>
    <xf numFmtId="3" fontId="69" fillId="13" borderId="0" xfId="0" applyNumberFormat="1" applyFont="1" applyFill="1"/>
    <xf numFmtId="0" fontId="0" fillId="14" borderId="0" xfId="0" applyFill="1"/>
    <xf numFmtId="0" fontId="69" fillId="13" borderId="0" xfId="0" applyFont="1" applyFill="1"/>
    <xf numFmtId="0" fontId="70" fillId="13" borderId="0" xfId="0" applyFont="1" applyFill="1"/>
    <xf numFmtId="0" fontId="35" fillId="5" borderId="54" xfId="0" applyFont="1" applyFill="1" applyBorder="1" applyAlignment="1" applyProtection="1">
      <alignment vertical="top" wrapText="1"/>
    </xf>
    <xf numFmtId="3" fontId="35" fillId="5" borderId="54" xfId="0" applyNumberFormat="1" applyFont="1" applyFill="1" applyBorder="1" applyAlignment="1" applyProtection="1">
      <alignment vertical="top" wrapText="1"/>
    </xf>
    <xf numFmtId="9" fontId="71" fillId="0" borderId="0" xfId="7" applyFont="1"/>
    <xf numFmtId="0" fontId="28" fillId="5" borderId="28" xfId="0" applyFont="1" applyFill="1" applyBorder="1" applyAlignment="1" applyProtection="1">
      <alignment horizontal="left" vertical="center" wrapText="1"/>
    </xf>
    <xf numFmtId="0" fontId="58" fillId="5" borderId="43" xfId="0" applyFont="1" applyFill="1" applyBorder="1" applyAlignment="1" applyProtection="1">
      <alignment horizontal="center" vertical="center" wrapText="1"/>
    </xf>
    <xf numFmtId="0" fontId="63" fillId="7" borderId="0" xfId="0" applyFont="1" applyFill="1" applyBorder="1" applyAlignment="1" applyProtection="1">
      <alignment horizontal="center" vertical="center" wrapText="1"/>
    </xf>
    <xf numFmtId="0" fontId="58" fillId="5" borderId="0" xfId="0" applyFont="1" applyFill="1" applyBorder="1" applyAlignment="1" applyProtection="1">
      <alignment horizontal="left" vertical="center" wrapText="1"/>
    </xf>
    <xf numFmtId="43" fontId="2" fillId="0" borderId="0" xfId="0" applyNumberFormat="1" applyFont="1" applyFill="1" applyBorder="1" applyAlignment="1" applyProtection="1">
      <alignment horizontal="center" vertical="top" wrapText="1"/>
    </xf>
    <xf numFmtId="0" fontId="15" fillId="7" borderId="0" xfId="0" applyFont="1" applyFill="1" applyBorder="1" applyAlignment="1" applyProtection="1">
      <alignment horizontal="left"/>
    </xf>
    <xf numFmtId="0" fontId="14" fillId="0" borderId="13" xfId="0" applyFont="1" applyFill="1" applyBorder="1" applyAlignment="1">
      <alignment vertical="top" wrapText="1"/>
    </xf>
    <xf numFmtId="0" fontId="0" fillId="0" borderId="1" xfId="0" applyFont="1" applyBorder="1" applyAlignment="1">
      <alignment wrapText="1"/>
    </xf>
    <xf numFmtId="0" fontId="59" fillId="0" borderId="0" xfId="0" applyFont="1" applyFill="1" applyBorder="1" applyAlignment="1">
      <alignment wrapText="1"/>
    </xf>
    <xf numFmtId="0" fontId="59" fillId="0" borderId="33" xfId="0" applyFont="1" applyFill="1" applyBorder="1" applyAlignment="1">
      <alignment wrapText="1"/>
    </xf>
    <xf numFmtId="0" fontId="58" fillId="0" borderId="0" xfId="0" applyFont="1" applyFill="1" applyBorder="1" applyAlignment="1" applyProtection="1">
      <alignment horizontal="left" vertical="center"/>
    </xf>
    <xf numFmtId="0" fontId="58" fillId="0" borderId="12" xfId="0" applyFont="1" applyFill="1" applyBorder="1" applyAlignment="1" applyProtection="1">
      <alignment horizontal="left" vertical="center"/>
    </xf>
    <xf numFmtId="0" fontId="62" fillId="7" borderId="0" xfId="0" applyFont="1" applyFill="1"/>
    <xf numFmtId="0" fontId="58" fillId="7" borderId="12" xfId="0" applyFont="1" applyFill="1" applyBorder="1" applyAlignment="1" applyProtection="1">
      <alignment horizontal="center"/>
      <protection locked="0"/>
    </xf>
    <xf numFmtId="0" fontId="58" fillId="5" borderId="8" xfId="0" applyFont="1" applyFill="1" applyBorder="1" applyAlignment="1" applyProtection="1">
      <alignment horizontal="left" vertical="center"/>
    </xf>
    <xf numFmtId="0" fontId="63" fillId="5" borderId="8" xfId="0" applyFont="1" applyFill="1" applyBorder="1" applyAlignment="1" applyProtection="1">
      <alignment horizontal="center" vertical="center" wrapText="1"/>
    </xf>
    <xf numFmtId="0" fontId="58" fillId="7" borderId="0" xfId="0" applyFont="1" applyFill="1" applyBorder="1" applyAlignment="1" applyProtection="1">
      <alignment horizontal="center"/>
      <protection locked="0"/>
    </xf>
    <xf numFmtId="0" fontId="58" fillId="5" borderId="56" xfId="0" applyFont="1" applyFill="1" applyBorder="1" applyAlignment="1" applyProtection="1">
      <alignment horizontal="center"/>
      <protection locked="0"/>
    </xf>
    <xf numFmtId="0" fontId="58" fillId="7" borderId="17" xfId="0" applyFont="1" applyFill="1" applyBorder="1" applyAlignment="1" applyProtection="1">
      <alignment horizontal="left" vertical="center" wrapText="1"/>
    </xf>
    <xf numFmtId="0" fontId="0" fillId="7" borderId="0" xfId="0" applyFill="1"/>
    <xf numFmtId="0" fontId="0" fillId="7" borderId="0" xfId="0" applyFill="1" applyAlignment="1">
      <alignment horizontal="center"/>
    </xf>
    <xf numFmtId="2" fontId="0" fillId="7" borderId="0" xfId="0" applyNumberFormat="1" applyFill="1" applyAlignment="1">
      <alignment horizontal="center"/>
    </xf>
    <xf numFmtId="2" fontId="0" fillId="7" borderId="0" xfId="0" applyNumberFormat="1" applyFill="1"/>
    <xf numFmtId="0" fontId="15" fillId="5" borderId="14" xfId="0" applyFont="1" applyFill="1" applyBorder="1" applyAlignment="1" applyProtection="1">
      <alignment vertical="top" wrapText="1"/>
    </xf>
    <xf numFmtId="0" fontId="15" fillId="5" borderId="15" xfId="0" applyFont="1" applyFill="1" applyBorder="1" applyAlignment="1" applyProtection="1">
      <alignment horizontal="center" vertical="center" wrapText="1"/>
    </xf>
    <xf numFmtId="0" fontId="15" fillId="5" borderId="20" xfId="0" applyFont="1" applyFill="1" applyBorder="1" applyAlignment="1" applyProtection="1">
      <alignment horizontal="center" vertical="center" wrapText="1"/>
    </xf>
    <xf numFmtId="0" fontId="15" fillId="5" borderId="19"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0" fillId="7" borderId="57" xfId="0" applyFill="1" applyBorder="1"/>
    <xf numFmtId="0" fontId="0" fillId="7" borderId="42" xfId="0" applyFill="1" applyBorder="1"/>
    <xf numFmtId="0" fontId="14" fillId="0" borderId="30" xfId="0" applyFont="1" applyFill="1" applyBorder="1" applyAlignment="1" applyProtection="1">
      <alignment vertical="top" wrapText="1"/>
    </xf>
    <xf numFmtId="0" fontId="14" fillId="0" borderId="29" xfId="0" applyFont="1" applyFill="1" applyBorder="1" applyAlignment="1" applyProtection="1">
      <alignment vertical="top" wrapText="1"/>
    </xf>
    <xf numFmtId="0" fontId="11" fillId="0" borderId="58"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5" fillId="7" borderId="12" xfId="0" applyFont="1" applyFill="1" applyBorder="1" applyAlignment="1" applyProtection="1">
      <alignment vertical="top" wrapText="1"/>
    </xf>
    <xf numFmtId="0" fontId="13" fillId="7" borderId="0" xfId="0" applyFont="1" applyFill="1" applyBorder="1" applyAlignment="1" applyProtection="1"/>
    <xf numFmtId="0" fontId="0" fillId="7" borderId="48" xfId="0" applyFill="1" applyBorder="1"/>
    <xf numFmtId="0" fontId="14" fillId="7" borderId="20" xfId="0" applyFont="1" applyFill="1" applyBorder="1" applyAlignment="1" applyProtection="1">
      <alignment vertical="top" wrapText="1"/>
    </xf>
    <xf numFmtId="0" fontId="14" fillId="7" borderId="19" xfId="0" applyFont="1" applyFill="1" applyBorder="1" applyAlignment="1" applyProtection="1">
      <alignment horizontal="center" vertical="top" wrapText="1"/>
    </xf>
    <xf numFmtId="3" fontId="69" fillId="7" borderId="0" xfId="0" applyNumberFormat="1" applyFont="1" applyFill="1"/>
    <xf numFmtId="9" fontId="35" fillId="5" borderId="59" xfId="0" applyNumberFormat="1" applyFont="1" applyFill="1" applyBorder="1" applyAlignment="1" applyProtection="1">
      <alignment vertical="top" wrapText="1"/>
    </xf>
    <xf numFmtId="0" fontId="35" fillId="5" borderId="1" xfId="0" applyFont="1" applyFill="1" applyBorder="1" applyAlignment="1" applyProtection="1">
      <alignment horizontal="center" vertical="top" wrapText="1"/>
    </xf>
    <xf numFmtId="3" fontId="35" fillId="5" borderId="59" xfId="0" applyNumberFormat="1" applyFont="1" applyFill="1" applyBorder="1" applyAlignment="1" applyProtection="1">
      <alignment vertical="top" wrapText="1"/>
    </xf>
    <xf numFmtId="0" fontId="14" fillId="7" borderId="12" xfId="0" applyFont="1" applyFill="1" applyBorder="1" applyAlignment="1" applyProtection="1">
      <alignment horizontal="center" vertical="top" wrapText="1"/>
    </xf>
    <xf numFmtId="0" fontId="11" fillId="7" borderId="0" xfId="0" applyFont="1" applyFill="1" applyBorder="1" applyAlignment="1" applyProtection="1">
      <alignment horizontal="left" vertical="center" wrapText="1"/>
    </xf>
    <xf numFmtId="0" fontId="0" fillId="8" borderId="1" xfId="0" applyFill="1" applyBorder="1" applyAlignment="1" applyProtection="1">
      <alignment wrapText="1"/>
      <protection locked="0"/>
    </xf>
    <xf numFmtId="166" fontId="15" fillId="5" borderId="30" xfId="0" applyNumberFormat="1" applyFont="1" applyFill="1" applyBorder="1" applyAlignment="1" applyProtection="1">
      <alignment horizontal="center" vertical="top" wrapText="1"/>
    </xf>
    <xf numFmtId="0" fontId="2" fillId="7" borderId="14" xfId="0" applyFont="1" applyFill="1" applyBorder="1" applyAlignment="1" applyProtection="1">
      <alignment horizontal="right" wrapText="1"/>
    </xf>
    <xf numFmtId="0" fontId="2" fillId="7" borderId="0" xfId="0" applyFont="1" applyFill="1" applyBorder="1" applyAlignment="1" applyProtection="1">
      <alignment horizontal="right" wrapText="1"/>
    </xf>
    <xf numFmtId="0" fontId="2" fillId="7" borderId="11" xfId="0" applyFont="1" applyFill="1" applyBorder="1" applyAlignment="1" applyProtection="1">
      <alignment horizontal="right" wrapText="1"/>
    </xf>
    <xf numFmtId="0" fontId="2" fillId="7" borderId="14" xfId="0" applyFont="1" applyFill="1" applyBorder="1" applyAlignment="1" applyProtection="1">
      <alignment horizontal="right" vertical="top" wrapText="1"/>
    </xf>
    <xf numFmtId="0" fontId="2" fillId="7" borderId="11" xfId="0" applyFont="1" applyFill="1" applyBorder="1" applyAlignment="1" applyProtection="1">
      <alignment horizontal="right" vertical="top" wrapText="1"/>
    </xf>
    <xf numFmtId="14" fontId="1" fillId="5" borderId="48" xfId="0" applyNumberFormat="1" applyFont="1" applyFill="1" applyBorder="1" applyAlignment="1" applyProtection="1">
      <alignment horizontal="center"/>
    </xf>
    <xf numFmtId="0" fontId="1" fillId="5" borderId="7" xfId="0" applyFont="1" applyFill="1" applyBorder="1" applyAlignment="1" applyProtection="1">
      <alignment horizontal="center"/>
    </xf>
    <xf numFmtId="0" fontId="72" fillId="6" borderId="1" xfId="0" applyFont="1" applyFill="1" applyBorder="1" applyAlignment="1">
      <alignment horizontal="center"/>
    </xf>
    <xf numFmtId="0" fontId="44" fillId="0" borderId="43" xfId="0" applyFont="1" applyFill="1" applyBorder="1" applyAlignment="1">
      <alignment horizontal="center"/>
    </xf>
    <xf numFmtId="0" fontId="44" fillId="0" borderId="69" xfId="0" applyFont="1" applyFill="1" applyBorder="1" applyAlignment="1">
      <alignment horizontal="center"/>
    </xf>
    <xf numFmtId="0" fontId="47" fillId="7" borderId="12" xfId="0" applyFont="1" applyFill="1" applyBorder="1"/>
    <xf numFmtId="0" fontId="2" fillId="7" borderId="0" xfId="0" applyFont="1" applyFill="1" applyBorder="1" applyAlignment="1" applyProtection="1">
      <alignment horizontal="left" vertical="center" wrapText="1"/>
    </xf>
    <xf numFmtId="0" fontId="13" fillId="0" borderId="43" xfId="0" applyFont="1" applyFill="1" applyBorder="1" applyAlignment="1" applyProtection="1">
      <alignment horizontal="center"/>
    </xf>
    <xf numFmtId="0" fontId="13" fillId="0" borderId="8" xfId="0" applyFont="1" applyFill="1" applyBorder="1" applyAlignment="1" applyProtection="1">
      <alignment horizontal="center"/>
    </xf>
    <xf numFmtId="0" fontId="13" fillId="0" borderId="21" xfId="0" applyFont="1" applyFill="1" applyBorder="1" applyAlignment="1" applyProtection="1">
      <alignment horizontal="center"/>
    </xf>
    <xf numFmtId="0" fontId="10" fillId="7" borderId="14" xfId="0" applyFont="1" applyFill="1" applyBorder="1" applyAlignment="1" applyProtection="1">
      <alignment horizontal="center" wrapText="1"/>
    </xf>
    <xf numFmtId="0" fontId="10" fillId="7" borderId="0" xfId="0" applyFont="1" applyFill="1" applyBorder="1" applyAlignment="1" applyProtection="1">
      <alignment horizontal="center" wrapText="1"/>
    </xf>
    <xf numFmtId="0" fontId="10" fillId="7" borderId="0" xfId="0" applyFont="1" applyFill="1" applyBorder="1" applyAlignment="1" applyProtection="1">
      <alignment horizontal="center"/>
    </xf>
    <xf numFmtId="0" fontId="4" fillId="7" borderId="0" xfId="0" applyFont="1" applyFill="1" applyBorder="1" applyAlignment="1" applyProtection="1">
      <alignment horizontal="left" vertical="top" wrapText="1"/>
    </xf>
    <xf numFmtId="3" fontId="1" fillId="5" borderId="43" xfId="0" applyNumberFormat="1" applyFont="1" applyFill="1" applyBorder="1" applyAlignment="1" applyProtection="1">
      <alignment horizontal="center" vertical="top" wrapText="1"/>
      <protection locked="0"/>
    </xf>
    <xf numFmtId="3" fontId="1" fillId="5" borderId="21" xfId="0" applyNumberFormat="1" applyFont="1" applyFill="1" applyBorder="1" applyAlignment="1" applyProtection="1">
      <alignment horizontal="center" vertical="top" wrapText="1"/>
      <protection locked="0"/>
    </xf>
    <xf numFmtId="0" fontId="2" fillId="5" borderId="43" xfId="0" applyFont="1" applyFill="1" applyBorder="1" applyAlignment="1" applyProtection="1">
      <alignment horizontal="center" vertical="top" wrapText="1"/>
      <protection locked="0"/>
    </xf>
    <xf numFmtId="0" fontId="2" fillId="5" borderId="21" xfId="0" applyFont="1" applyFill="1" applyBorder="1" applyAlignment="1" applyProtection="1">
      <alignment horizontal="center" vertical="top" wrapText="1"/>
      <protection locked="0"/>
    </xf>
    <xf numFmtId="0" fontId="4" fillId="7" borderId="0" xfId="0" applyFont="1" applyFill="1" applyBorder="1" applyAlignment="1" applyProtection="1">
      <alignment horizontal="left" vertical="center" wrapText="1"/>
    </xf>
    <xf numFmtId="0" fontId="2" fillId="5" borderId="43" xfId="0" applyFont="1" applyFill="1" applyBorder="1" applyAlignment="1" applyProtection="1">
      <alignment horizontal="center" vertical="top" wrapText="1"/>
    </xf>
    <xf numFmtId="0" fontId="2" fillId="5" borderId="21" xfId="0" applyFont="1" applyFill="1" applyBorder="1" applyAlignment="1" applyProtection="1">
      <alignment horizontal="center" vertical="top" wrapText="1"/>
    </xf>
    <xf numFmtId="3" fontId="1" fillId="5" borderId="43" xfId="0" applyNumberFormat="1" applyFont="1" applyFill="1" applyBorder="1" applyAlignment="1" applyProtection="1">
      <alignment vertical="top" wrapText="1"/>
      <protection locked="0"/>
    </xf>
    <xf numFmtId="3" fontId="1" fillId="5" borderId="21" xfId="0" applyNumberFormat="1" applyFont="1" applyFill="1" applyBorder="1" applyAlignment="1" applyProtection="1">
      <alignment vertical="top" wrapText="1"/>
      <protection locked="0"/>
    </xf>
    <xf numFmtId="0" fontId="1" fillId="5" borderId="43" xfId="0" applyFont="1" applyFill="1" applyBorder="1" applyAlignment="1" applyProtection="1">
      <alignment vertical="top" wrapText="1"/>
      <protection locked="0"/>
    </xf>
    <xf numFmtId="0" fontId="1" fillId="5" borderId="21" xfId="0" applyFont="1" applyFill="1" applyBorder="1" applyAlignment="1" applyProtection="1">
      <alignment vertical="top" wrapText="1"/>
      <protection locked="0"/>
    </xf>
    <xf numFmtId="0" fontId="11" fillId="7" borderId="0" xfId="0" applyFont="1" applyFill="1" applyBorder="1" applyAlignment="1" applyProtection="1">
      <alignment vertical="top" wrapText="1"/>
    </xf>
    <xf numFmtId="0" fontId="2" fillId="7" borderId="12" xfId="0" applyFont="1" applyFill="1" applyBorder="1" applyAlignment="1" applyProtection="1">
      <alignment horizontal="left" vertical="center" wrapText="1"/>
    </xf>
    <xf numFmtId="3" fontId="1" fillId="0" borderId="0" xfId="0" applyNumberFormat="1" applyFont="1" applyFill="1" applyBorder="1" applyAlignment="1" applyProtection="1">
      <alignment vertical="top" wrapText="1"/>
      <protection locked="0"/>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0" fontId="14" fillId="5" borderId="48" xfId="0" applyFont="1" applyFill="1" applyBorder="1" applyAlignment="1" applyProtection="1">
      <alignment horizontal="center" vertical="top" wrapText="1"/>
    </xf>
    <xf numFmtId="0" fontId="14" fillId="5" borderId="19" xfId="0" applyFont="1" applyFill="1" applyBorder="1" applyAlignment="1" applyProtection="1">
      <alignment horizontal="center" vertical="top" wrapText="1"/>
    </xf>
    <xf numFmtId="3" fontId="14" fillId="5" borderId="48" xfId="0" applyNumberFormat="1" applyFont="1" applyFill="1" applyBorder="1" applyAlignment="1" applyProtection="1">
      <alignment horizontal="right" vertical="top" wrapText="1"/>
    </xf>
    <xf numFmtId="3" fontId="14" fillId="5" borderId="19" xfId="0" applyNumberFormat="1" applyFont="1" applyFill="1" applyBorder="1" applyAlignment="1" applyProtection="1">
      <alignment horizontal="right" vertical="top" wrapText="1"/>
    </xf>
    <xf numFmtId="1" fontId="14" fillId="5" borderId="0" xfId="0" applyNumberFormat="1" applyFont="1" applyFill="1" applyBorder="1" applyAlignment="1" applyProtection="1">
      <alignment horizontal="center"/>
    </xf>
    <xf numFmtId="1" fontId="14" fillId="5" borderId="11" xfId="0" applyNumberFormat="1" applyFont="1" applyFill="1" applyBorder="1" applyAlignment="1" applyProtection="1">
      <alignment horizontal="center"/>
    </xf>
    <xf numFmtId="0" fontId="11" fillId="0" borderId="60" xfId="0" applyFont="1" applyFill="1" applyBorder="1" applyAlignment="1" applyProtection="1">
      <alignment horizontal="left" vertical="center" wrapText="1"/>
    </xf>
    <xf numFmtId="0" fontId="11" fillId="0" borderId="58" xfId="0" applyFont="1" applyFill="1" applyBorder="1" applyAlignment="1" applyProtection="1">
      <alignment horizontal="left" vertical="center" wrapText="1"/>
    </xf>
    <xf numFmtId="0" fontId="14" fillId="5" borderId="48" xfId="0" applyFont="1" applyFill="1" applyBorder="1" applyAlignment="1" applyProtection="1">
      <alignment horizontal="center" vertical="center" wrapText="1"/>
    </xf>
    <xf numFmtId="0" fontId="14" fillId="5" borderId="20" xfId="0" applyFont="1" applyFill="1" applyBorder="1" applyAlignment="1" applyProtection="1">
      <alignment horizontal="center" vertical="center" wrapText="1"/>
    </xf>
    <xf numFmtId="0" fontId="14" fillId="5" borderId="19" xfId="0" applyFont="1" applyFill="1" applyBorder="1" applyAlignment="1" applyProtection="1">
      <alignment horizontal="center" vertical="center" wrapText="1"/>
    </xf>
    <xf numFmtId="0" fontId="14" fillId="5" borderId="20" xfId="0" applyFont="1" applyFill="1" applyBorder="1" applyAlignment="1" applyProtection="1">
      <alignment horizontal="center" vertical="top" wrapText="1"/>
    </xf>
    <xf numFmtId="3" fontId="14" fillId="5" borderId="20" xfId="0" applyNumberFormat="1" applyFont="1" applyFill="1" applyBorder="1" applyAlignment="1" applyProtection="1">
      <alignment horizontal="right" vertical="top" wrapText="1"/>
    </xf>
    <xf numFmtId="0" fontId="14" fillId="5" borderId="14" xfId="0" applyFont="1" applyFill="1" applyBorder="1" applyAlignment="1" applyProtection="1">
      <alignment horizontal="center" vertical="center" wrapText="1"/>
    </xf>
    <xf numFmtId="0" fontId="14" fillId="5" borderId="15" xfId="0" applyFont="1" applyFill="1" applyBorder="1" applyAlignment="1" applyProtection="1">
      <alignment horizontal="center" vertical="center" wrapText="1"/>
    </xf>
    <xf numFmtId="0" fontId="14" fillId="5" borderId="16" xfId="0" applyFont="1" applyFill="1" applyBorder="1" applyAlignment="1" applyProtection="1">
      <alignment horizontal="center" vertical="top" wrapText="1"/>
    </xf>
    <xf numFmtId="0" fontId="14" fillId="5" borderId="14" xfId="0" applyFont="1" applyFill="1" applyBorder="1" applyAlignment="1" applyProtection="1">
      <alignment horizontal="center" vertical="top" wrapText="1"/>
    </xf>
    <xf numFmtId="0" fontId="14" fillId="5" borderId="15" xfId="0" applyFont="1" applyFill="1" applyBorder="1" applyAlignment="1" applyProtection="1">
      <alignment horizontal="center" vertical="top" wrapText="1"/>
    </xf>
    <xf numFmtId="0" fontId="13" fillId="5" borderId="43" xfId="0" applyFont="1" applyFill="1" applyBorder="1" applyAlignment="1" applyProtection="1">
      <alignment horizontal="left"/>
    </xf>
    <xf numFmtId="0" fontId="13" fillId="5" borderId="8" xfId="0" applyFont="1" applyFill="1" applyBorder="1" applyAlignment="1" applyProtection="1">
      <alignment horizontal="left"/>
    </xf>
    <xf numFmtId="0" fontId="13" fillId="5" borderId="21" xfId="0" applyFont="1" applyFill="1" applyBorder="1" applyAlignment="1" applyProtection="1">
      <alignment horizontal="left"/>
    </xf>
    <xf numFmtId="0" fontId="22" fillId="7" borderId="0" xfId="0" applyFont="1" applyFill="1" applyBorder="1" applyAlignment="1" applyProtection="1">
      <alignment horizontal="left"/>
    </xf>
    <xf numFmtId="0" fontId="22" fillId="7" borderId="11" xfId="0" applyFont="1" applyFill="1" applyBorder="1" applyAlignment="1" applyProtection="1">
      <alignment horizontal="left"/>
    </xf>
    <xf numFmtId="0" fontId="14" fillId="7" borderId="14" xfId="0" applyFont="1" applyFill="1" applyBorder="1" applyAlignment="1" applyProtection="1">
      <alignment horizontal="center" wrapText="1"/>
    </xf>
    <xf numFmtId="0" fontId="14" fillId="7" borderId="0" xfId="0" applyFont="1" applyFill="1" applyBorder="1" applyAlignment="1" applyProtection="1">
      <alignment horizontal="center" wrapText="1"/>
    </xf>
    <xf numFmtId="0" fontId="14" fillId="7" borderId="53" xfId="0" applyFont="1" applyFill="1" applyBorder="1" applyAlignment="1" applyProtection="1">
      <alignment horizontal="center" vertical="top" wrapText="1"/>
    </xf>
    <xf numFmtId="0" fontId="14" fillId="7" borderId="12" xfId="0" applyFont="1" applyFill="1" applyBorder="1" applyAlignment="1" applyProtection="1">
      <alignment horizontal="center" vertical="top" wrapText="1"/>
    </xf>
    <xf numFmtId="0" fontId="15" fillId="0" borderId="54" xfId="0" applyFont="1" applyFill="1" applyBorder="1" applyAlignment="1" applyProtection="1">
      <alignment horizontal="left" vertical="top" wrapText="1"/>
    </xf>
    <xf numFmtId="0" fontId="15" fillId="0" borderId="30" xfId="0" applyFont="1" applyFill="1" applyBorder="1" applyAlignment="1" applyProtection="1">
      <alignment horizontal="left" vertical="top" wrapText="1"/>
    </xf>
    <xf numFmtId="0" fontId="15" fillId="7" borderId="0" xfId="0" applyFont="1" applyFill="1" applyBorder="1" applyAlignment="1" applyProtection="1">
      <alignment horizontal="left" vertical="top" wrapText="1"/>
    </xf>
    <xf numFmtId="0" fontId="11" fillId="7" borderId="0" xfId="0" applyFont="1" applyFill="1" applyBorder="1" applyAlignment="1" applyProtection="1">
      <alignment horizontal="left" vertical="center" wrapText="1"/>
    </xf>
    <xf numFmtId="0" fontId="15" fillId="7" borderId="12" xfId="0" applyFont="1" applyFill="1" applyBorder="1" applyAlignment="1" applyProtection="1">
      <alignment horizontal="left" vertical="top" wrapText="1"/>
    </xf>
    <xf numFmtId="0" fontId="28" fillId="5" borderId="37" xfId="0" applyFont="1" applyFill="1" applyBorder="1" applyAlignment="1">
      <alignment horizontal="center" vertical="center" wrapText="1"/>
    </xf>
    <xf numFmtId="0" fontId="28" fillId="5" borderId="33" xfId="0" applyFont="1" applyFill="1" applyBorder="1" applyAlignment="1">
      <alignment horizontal="center" vertical="center" wrapText="1"/>
    </xf>
    <xf numFmtId="0" fontId="13" fillId="5" borderId="28" xfId="0" applyFont="1" applyFill="1" applyBorder="1" applyAlignment="1" applyProtection="1">
      <alignment horizontal="center"/>
    </xf>
    <xf numFmtId="0" fontId="62" fillId="0" borderId="28" xfId="0" applyFont="1" applyBorder="1"/>
    <xf numFmtId="0" fontId="11" fillId="7" borderId="28" xfId="0" applyFont="1" applyFill="1" applyBorder="1" applyAlignment="1">
      <alignment horizontal="center"/>
    </xf>
    <xf numFmtId="0" fontId="30" fillId="7" borderId="28" xfId="0" applyFont="1" applyFill="1" applyBorder="1" applyAlignment="1" applyProtection="1">
      <alignment horizontal="center" wrapText="1"/>
    </xf>
    <xf numFmtId="0" fontId="30" fillId="7" borderId="38" xfId="0" applyFont="1" applyFill="1" applyBorder="1" applyAlignment="1" applyProtection="1">
      <alignment horizontal="center" vertical="center" wrapText="1"/>
    </xf>
    <xf numFmtId="0" fontId="30" fillId="7" borderId="35" xfId="0" applyFont="1" applyFill="1" applyBorder="1" applyAlignment="1" applyProtection="1">
      <alignment horizontal="center" vertical="center" wrapText="1"/>
    </xf>
    <xf numFmtId="0" fontId="30" fillId="7" borderId="27" xfId="0" applyFont="1" applyFill="1" applyBorder="1" applyAlignment="1" applyProtection="1">
      <alignment horizontal="center" vertical="center" wrapText="1"/>
    </xf>
    <xf numFmtId="0" fontId="31" fillId="5" borderId="28" xfId="0" applyFont="1" applyFill="1" applyBorder="1" applyAlignment="1" applyProtection="1">
      <alignment horizontal="left" vertical="center" wrapText="1"/>
    </xf>
    <xf numFmtId="0" fontId="28" fillId="5" borderId="28" xfId="0" applyFont="1" applyFill="1" applyBorder="1" applyAlignment="1" applyProtection="1">
      <alignment horizontal="left" vertical="center" wrapText="1"/>
    </xf>
    <xf numFmtId="0" fontId="32" fillId="7" borderId="28" xfId="0" applyFont="1" applyFill="1" applyBorder="1" applyAlignment="1" applyProtection="1">
      <alignment horizontal="center" vertical="center" wrapText="1"/>
    </xf>
    <xf numFmtId="0" fontId="28" fillId="0" borderId="28" xfId="0" applyFont="1" applyBorder="1" applyAlignment="1">
      <alignment horizontal="left" vertical="center" wrapText="1"/>
    </xf>
    <xf numFmtId="0" fontId="29" fillId="7" borderId="38" xfId="0" applyFont="1" applyFill="1" applyBorder="1" applyAlignment="1" applyProtection="1">
      <alignment horizontal="center" vertical="center" wrapText="1"/>
    </xf>
    <xf numFmtId="0" fontId="29" fillId="7" borderId="35" xfId="0" applyFont="1" applyFill="1" applyBorder="1" applyAlignment="1" applyProtection="1">
      <alignment horizontal="center" vertical="center" wrapText="1"/>
    </xf>
    <xf numFmtId="0" fontId="29" fillId="7" borderId="27" xfId="0" applyFont="1" applyFill="1" applyBorder="1" applyAlignment="1" applyProtection="1">
      <alignment horizontal="center" vertical="center" wrapText="1"/>
    </xf>
    <xf numFmtId="0" fontId="28" fillId="5" borderId="28" xfId="0" applyFont="1" applyFill="1" applyBorder="1" applyAlignment="1" applyProtection="1">
      <alignment horizontal="left" wrapText="1"/>
    </xf>
    <xf numFmtId="0" fontId="28" fillId="0" borderId="28" xfId="0" applyFont="1" applyBorder="1" applyAlignment="1">
      <alignment horizontal="left" wrapText="1"/>
    </xf>
    <xf numFmtId="0" fontId="13" fillId="5" borderId="43" xfId="0" applyFont="1" applyFill="1" applyBorder="1" applyAlignment="1" applyProtection="1">
      <alignment horizontal="center"/>
    </xf>
    <xf numFmtId="0" fontId="13" fillId="5" borderId="8" xfId="0" applyFont="1" applyFill="1" applyBorder="1" applyAlignment="1" applyProtection="1">
      <alignment horizontal="center"/>
    </xf>
    <xf numFmtId="0" fontId="13" fillId="5" borderId="21" xfId="0" applyFont="1" applyFill="1" applyBorder="1" applyAlignment="1" applyProtection="1">
      <alignment horizontal="center"/>
    </xf>
    <xf numFmtId="0" fontId="11" fillId="7" borderId="0" xfId="0" applyFont="1" applyFill="1" applyBorder="1" applyAlignment="1" applyProtection="1">
      <alignment horizontal="left" vertical="top" wrapText="1"/>
    </xf>
    <xf numFmtId="0" fontId="15" fillId="5" borderId="23" xfId="0" applyFont="1" applyFill="1" applyBorder="1" applyAlignment="1" applyProtection="1">
      <alignment horizontal="center" vertical="top" wrapText="1"/>
    </xf>
    <xf numFmtId="0" fontId="15" fillId="5" borderId="10" xfId="0" applyFont="1" applyFill="1" applyBorder="1" applyAlignment="1" applyProtection="1">
      <alignment horizontal="center" vertical="top" wrapText="1"/>
    </xf>
    <xf numFmtId="0" fontId="28" fillId="5" borderId="59" xfId="0" applyFont="1" applyFill="1" applyBorder="1" applyAlignment="1" applyProtection="1">
      <alignment horizontal="left" vertical="top" wrapText="1"/>
    </xf>
    <xf numFmtId="0" fontId="28" fillId="5" borderId="50" xfId="0" applyFont="1" applyFill="1" applyBorder="1" applyAlignment="1" applyProtection="1">
      <alignment horizontal="left" vertical="top" wrapText="1"/>
    </xf>
    <xf numFmtId="0" fontId="28" fillId="5" borderId="45" xfId="0" applyFont="1" applyFill="1" applyBorder="1" applyAlignment="1" applyProtection="1">
      <alignment horizontal="left" vertical="top" wrapText="1"/>
    </xf>
    <xf numFmtId="0" fontId="28" fillId="5" borderId="39" xfId="0" applyFont="1" applyFill="1" applyBorder="1" applyAlignment="1" applyProtection="1">
      <alignment horizontal="left" vertical="top" wrapText="1"/>
    </xf>
    <xf numFmtId="0" fontId="28" fillId="5" borderId="45" xfId="0" applyFont="1" applyFill="1" applyBorder="1" applyAlignment="1" applyProtection="1">
      <alignment vertical="top" wrapText="1" readingOrder="1"/>
    </xf>
    <xf numFmtId="0" fontId="28" fillId="5" borderId="39" xfId="0" applyFont="1" applyFill="1" applyBorder="1" applyAlignment="1" applyProtection="1">
      <alignment vertical="top" wrapText="1" readingOrder="1"/>
    </xf>
    <xf numFmtId="0" fontId="28" fillId="5" borderId="45" xfId="0" applyFont="1" applyFill="1" applyBorder="1" applyAlignment="1" applyProtection="1">
      <alignment horizontal="left" vertical="top" wrapText="1" readingOrder="1"/>
    </xf>
    <xf numFmtId="0" fontId="28" fillId="5" borderId="39" xfId="0" applyFont="1" applyFill="1" applyBorder="1" applyAlignment="1" applyProtection="1">
      <alignment horizontal="left" vertical="top" wrapText="1" readingOrder="1"/>
    </xf>
    <xf numFmtId="0" fontId="49" fillId="7" borderId="0" xfId="0" applyFont="1" applyFill="1" applyAlignment="1">
      <alignment horizontal="left"/>
    </xf>
    <xf numFmtId="0" fontId="73" fillId="7" borderId="0" xfId="0" applyFont="1" applyFill="1" applyAlignment="1">
      <alignment horizontal="left"/>
    </xf>
    <xf numFmtId="0" fontId="49" fillId="7" borderId="0" xfId="0" applyFont="1" applyFill="1" applyAlignment="1">
      <alignment horizontal="left" wrapText="1"/>
    </xf>
    <xf numFmtId="0" fontId="14" fillId="7" borderId="0" xfId="0" applyFont="1" applyFill="1" applyBorder="1" applyAlignment="1" applyProtection="1">
      <alignment horizontal="left" vertical="top" wrapText="1"/>
    </xf>
    <xf numFmtId="0" fontId="14" fillId="5" borderId="43" xfId="0" applyFont="1" applyFill="1" applyBorder="1" applyAlignment="1" applyProtection="1">
      <alignment horizontal="center" vertical="top" wrapText="1"/>
    </xf>
    <xf numFmtId="0" fontId="14" fillId="5" borderId="8" xfId="0" applyFont="1" applyFill="1" applyBorder="1" applyAlignment="1" applyProtection="1">
      <alignment horizontal="center" vertical="top" wrapText="1"/>
    </xf>
    <xf numFmtId="0" fontId="14" fillId="5" borderId="21"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9"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11" fillId="7" borderId="17" xfId="0" applyFont="1" applyFill="1" applyBorder="1" applyAlignment="1" applyProtection="1">
      <alignment horizontal="center" wrapText="1"/>
    </xf>
    <xf numFmtId="0" fontId="15" fillId="7" borderId="12" xfId="0" applyFont="1" applyFill="1" applyBorder="1" applyAlignment="1" applyProtection="1">
      <alignment horizontal="center" vertical="center" wrapText="1"/>
    </xf>
    <xf numFmtId="0" fontId="58" fillId="5" borderId="43" xfId="0" applyFont="1" applyFill="1" applyBorder="1" applyAlignment="1" applyProtection="1">
      <alignment horizontal="center" vertical="center" wrapText="1"/>
    </xf>
    <xf numFmtId="0" fontId="58" fillId="0" borderId="21" xfId="0" applyFont="1" applyBorder="1"/>
    <xf numFmtId="0" fontId="58" fillId="5" borderId="43" xfId="0" applyFont="1" applyFill="1" applyBorder="1" applyAlignment="1" applyProtection="1">
      <alignment horizontal="left" vertical="center" wrapText="1"/>
    </xf>
    <xf numFmtId="0" fontId="58" fillId="5" borderId="8" xfId="0" applyFont="1" applyFill="1" applyBorder="1" applyAlignment="1" applyProtection="1">
      <alignment horizontal="left" vertical="center" wrapText="1"/>
    </xf>
    <xf numFmtId="0" fontId="58" fillId="5" borderId="21" xfId="0" applyFont="1" applyFill="1" applyBorder="1" applyAlignment="1" applyProtection="1">
      <alignment horizontal="left" vertical="center" wrapText="1"/>
    </xf>
    <xf numFmtId="0" fontId="58" fillId="5" borderId="21" xfId="0" applyFont="1" applyFill="1" applyBorder="1" applyAlignment="1" applyProtection="1">
      <alignment horizontal="center" vertical="center" wrapText="1"/>
    </xf>
    <xf numFmtId="0" fontId="58" fillId="5" borderId="43" xfId="0" applyFont="1" applyFill="1" applyBorder="1" applyAlignment="1" applyProtection="1">
      <alignment horizontal="left" vertical="top" wrapText="1"/>
    </xf>
    <xf numFmtId="0" fontId="58" fillId="5" borderId="8" xfId="0" applyFont="1" applyFill="1" applyBorder="1" applyAlignment="1" applyProtection="1">
      <alignment horizontal="left" vertical="top" wrapText="1"/>
    </xf>
    <xf numFmtId="0" fontId="58" fillId="5" borderId="21" xfId="0" applyFont="1" applyFill="1" applyBorder="1" applyAlignment="1" applyProtection="1">
      <alignment horizontal="left" vertical="top" wrapText="1"/>
    </xf>
    <xf numFmtId="0" fontId="58" fillId="5" borderId="8" xfId="0" applyFont="1" applyFill="1" applyBorder="1" applyAlignment="1" applyProtection="1">
      <alignment horizontal="center" vertical="center" wrapText="1"/>
    </xf>
    <xf numFmtId="0" fontId="63" fillId="7" borderId="0" xfId="0" applyFont="1" applyFill="1" applyBorder="1" applyAlignment="1" applyProtection="1">
      <alignment horizontal="center" vertical="center" wrapText="1"/>
    </xf>
    <xf numFmtId="0" fontId="58" fillId="5" borderId="16" xfId="0" applyFont="1" applyFill="1" applyBorder="1" applyAlignment="1" applyProtection="1">
      <alignment horizontal="left" vertical="center" wrapText="1"/>
    </xf>
    <xf numFmtId="0" fontId="58" fillId="5" borderId="17" xfId="0" applyFont="1" applyFill="1" applyBorder="1" applyAlignment="1" applyProtection="1">
      <alignment horizontal="left" vertical="center" wrapText="1"/>
    </xf>
    <xf numFmtId="0" fontId="58" fillId="5" borderId="18" xfId="0" applyFont="1" applyFill="1" applyBorder="1" applyAlignment="1" applyProtection="1">
      <alignment horizontal="left" vertical="center" wrapText="1"/>
    </xf>
    <xf numFmtId="0" fontId="58" fillId="5" borderId="14" xfId="0" applyFont="1" applyFill="1" applyBorder="1" applyAlignment="1" applyProtection="1">
      <alignment horizontal="left" vertical="center" wrapText="1"/>
    </xf>
    <xf numFmtId="0" fontId="58" fillId="5" borderId="0" xfId="0" applyFont="1" applyFill="1" applyBorder="1" applyAlignment="1" applyProtection="1">
      <alignment horizontal="left" vertical="center" wrapText="1"/>
    </xf>
    <xf numFmtId="0" fontId="58" fillId="5" borderId="11" xfId="0" applyFont="1" applyFill="1" applyBorder="1" applyAlignment="1" applyProtection="1">
      <alignment horizontal="left" vertical="center" wrapText="1"/>
    </xf>
    <xf numFmtId="0" fontId="58" fillId="5" borderId="15" xfId="0" applyFont="1" applyFill="1" applyBorder="1" applyAlignment="1" applyProtection="1">
      <alignment horizontal="left" vertical="center" wrapText="1"/>
    </xf>
    <xf numFmtId="0" fontId="58" fillId="5" borderId="12" xfId="0" applyFont="1" applyFill="1" applyBorder="1" applyAlignment="1" applyProtection="1">
      <alignment horizontal="left" vertical="center" wrapText="1"/>
    </xf>
    <xf numFmtId="0" fontId="58" fillId="5" borderId="13" xfId="0" applyFont="1" applyFill="1" applyBorder="1" applyAlignment="1" applyProtection="1">
      <alignment horizontal="left" vertical="center" wrapText="1"/>
    </xf>
    <xf numFmtId="0" fontId="63" fillId="7" borderId="12" xfId="0" applyFont="1" applyFill="1" applyBorder="1" applyAlignment="1" applyProtection="1">
      <alignment horizontal="center" vertical="center" wrapText="1"/>
    </xf>
    <xf numFmtId="0" fontId="74" fillId="7" borderId="0" xfId="0" applyFont="1" applyFill="1" applyBorder="1" applyAlignment="1" applyProtection="1">
      <alignment horizontal="left" vertical="center" wrapText="1"/>
    </xf>
    <xf numFmtId="0" fontId="58" fillId="5" borderId="61" xfId="0" applyFont="1" applyFill="1" applyBorder="1" applyAlignment="1" applyProtection="1">
      <alignment horizontal="left" vertical="center" wrapText="1"/>
    </xf>
    <xf numFmtId="0" fontId="58" fillId="5" borderId="62" xfId="0" applyFont="1" applyFill="1" applyBorder="1" applyAlignment="1" applyProtection="1">
      <alignment horizontal="left" vertical="center" wrapText="1"/>
    </xf>
    <xf numFmtId="0" fontId="58" fillId="5" borderId="63" xfId="0" applyFont="1" applyFill="1" applyBorder="1" applyAlignment="1" applyProtection="1">
      <alignment horizontal="left" vertical="center" wrapText="1"/>
    </xf>
    <xf numFmtId="0" fontId="0" fillId="0" borderId="37" xfId="0" applyBorder="1" applyAlignment="1" applyProtection="1">
      <alignment horizontal="left" vertical="center" wrapText="1"/>
    </xf>
    <xf numFmtId="0" fontId="0" fillId="0" borderId="65" xfId="0" applyBorder="1" applyAlignment="1" applyProtection="1">
      <alignment horizontal="left" vertical="center" wrapText="1"/>
    </xf>
    <xf numFmtId="0" fontId="0" fillId="0" borderId="33" xfId="0" applyBorder="1" applyAlignment="1" applyProtection="1">
      <alignment horizontal="left" vertical="center" wrapText="1"/>
    </xf>
    <xf numFmtId="0" fontId="0" fillId="11" borderId="37" xfId="0" applyFill="1" applyBorder="1" applyAlignment="1" applyProtection="1">
      <alignment horizontal="left" vertical="center" wrapText="1"/>
    </xf>
    <xf numFmtId="0" fontId="0" fillId="11" borderId="33" xfId="0" applyFill="1" applyBorder="1" applyAlignment="1" applyProtection="1">
      <alignment horizontal="left" vertical="center" wrapText="1"/>
    </xf>
    <xf numFmtId="0" fontId="50" fillId="9" borderId="26" xfId="0" applyFont="1" applyFill="1" applyBorder="1" applyAlignment="1" applyProtection="1">
      <alignment horizontal="center" vertical="center"/>
    </xf>
    <xf numFmtId="0" fontId="50" fillId="9" borderId="66" xfId="0" applyFont="1" applyFill="1" applyBorder="1" applyAlignment="1" applyProtection="1">
      <alignment horizontal="center" vertical="center"/>
    </xf>
    <xf numFmtId="0" fontId="50" fillId="9" borderId="50" xfId="0" applyFont="1" applyFill="1" applyBorder="1" applyAlignment="1" applyProtection="1">
      <alignment horizontal="center" vertical="center"/>
    </xf>
    <xf numFmtId="0" fontId="40" fillId="4" borderId="38" xfId="6" applyBorder="1" applyAlignment="1" applyProtection="1">
      <alignment horizontal="left" vertical="center" wrapText="1"/>
      <protection locked="0"/>
    </xf>
    <xf numFmtId="0" fontId="40" fillId="4" borderId="35" xfId="6" applyBorder="1" applyAlignment="1" applyProtection="1">
      <alignment horizontal="left" vertical="center" wrapText="1"/>
      <protection locked="0"/>
    </xf>
    <xf numFmtId="0" fontId="40" fillId="4" borderId="39" xfId="6" applyBorder="1" applyAlignment="1" applyProtection="1">
      <alignment horizontal="left" vertical="center" wrapText="1"/>
      <protection locked="0"/>
    </xf>
    <xf numFmtId="0" fontId="50" fillId="9" borderId="38" xfId="0" applyFont="1" applyFill="1" applyBorder="1" applyAlignment="1" applyProtection="1">
      <alignment horizontal="center" vertical="center" wrapText="1"/>
    </xf>
    <xf numFmtId="0" fontId="50" fillId="9" borderId="27" xfId="0" applyFont="1" applyFill="1" applyBorder="1" applyAlignment="1" applyProtection="1">
      <alignment horizontal="center" vertical="center" wrapText="1"/>
    </xf>
    <xf numFmtId="0" fontId="0" fillId="11" borderId="56" xfId="0" applyFill="1" applyBorder="1" applyAlignment="1" applyProtection="1">
      <alignment horizontal="center" vertical="center"/>
    </xf>
    <xf numFmtId="0" fontId="0" fillId="11" borderId="64" xfId="0" applyFill="1" applyBorder="1" applyAlignment="1" applyProtection="1">
      <alignment horizontal="center" vertical="center"/>
    </xf>
    <xf numFmtId="0" fontId="0" fillId="11" borderId="10" xfId="0" applyFill="1" applyBorder="1" applyAlignment="1" applyProtection="1">
      <alignment horizontal="center" vertical="center"/>
    </xf>
    <xf numFmtId="0" fontId="40" fillId="10" borderId="37" xfId="6" applyFill="1" applyBorder="1" applyAlignment="1" applyProtection="1">
      <alignment horizontal="center" vertical="center"/>
      <protection locked="0"/>
    </xf>
    <xf numFmtId="0" fontId="40" fillId="10" borderId="33" xfId="6" applyFill="1" applyBorder="1" applyAlignment="1" applyProtection="1">
      <alignment horizontal="center" vertical="center"/>
      <protection locked="0"/>
    </xf>
    <xf numFmtId="0" fontId="55" fillId="10" borderId="38" xfId="6" applyFont="1" applyFill="1" applyBorder="1" applyAlignment="1" applyProtection="1">
      <alignment horizontal="center" vertical="center"/>
      <protection locked="0"/>
    </xf>
    <xf numFmtId="0" fontId="55" fillId="10" borderId="27" xfId="6" applyFont="1" applyFill="1" applyBorder="1" applyAlignment="1" applyProtection="1">
      <alignment horizontal="center" vertical="center"/>
      <protection locked="0"/>
    </xf>
    <xf numFmtId="10" fontId="40" fillId="10" borderId="38" xfId="6" applyNumberFormat="1" applyFill="1" applyBorder="1" applyAlignment="1" applyProtection="1">
      <alignment horizontal="center" vertical="center"/>
      <protection locked="0"/>
    </xf>
    <xf numFmtId="10" fontId="40" fillId="10" borderId="27" xfId="6" applyNumberFormat="1" applyFill="1" applyBorder="1" applyAlignment="1" applyProtection="1">
      <alignment horizontal="center" vertical="center"/>
      <protection locked="0"/>
    </xf>
    <xf numFmtId="0" fontId="40" fillId="10" borderId="36" xfId="6" applyFill="1" applyBorder="1" applyAlignment="1" applyProtection="1">
      <alignment horizontal="center" vertical="center"/>
      <protection locked="0"/>
    </xf>
    <xf numFmtId="0" fontId="40" fillId="10" borderId="34" xfId="6" applyFill="1" applyBorder="1" applyAlignment="1" applyProtection="1">
      <alignment horizontal="center" vertical="center"/>
      <protection locked="0"/>
    </xf>
    <xf numFmtId="0" fontId="40" fillId="10" borderId="38" xfId="6" applyFill="1" applyBorder="1" applyAlignment="1" applyProtection="1">
      <alignment horizontal="left" vertical="center" wrapText="1"/>
      <protection locked="0"/>
    </xf>
    <xf numFmtId="0" fontId="40" fillId="10" borderId="35" xfId="6" applyFill="1" applyBorder="1" applyAlignment="1" applyProtection="1">
      <alignment horizontal="left" vertical="center" wrapText="1"/>
      <protection locked="0"/>
    </xf>
    <xf numFmtId="0" fontId="40" fillId="10" borderId="39" xfId="6" applyFill="1" applyBorder="1" applyAlignment="1" applyProtection="1">
      <alignment horizontal="left" vertical="center" wrapText="1"/>
      <protection locked="0"/>
    </xf>
    <xf numFmtId="0" fontId="0" fillId="11" borderId="23" xfId="0" applyFill="1" applyBorder="1" applyAlignment="1" applyProtection="1">
      <alignment horizontal="center" vertical="center"/>
    </xf>
    <xf numFmtId="0" fontId="50" fillId="9" borderId="59" xfId="0" applyFont="1" applyFill="1" applyBorder="1" applyAlignment="1" applyProtection="1">
      <alignment horizontal="center" vertical="center"/>
    </xf>
    <xf numFmtId="0" fontId="50" fillId="9" borderId="32" xfId="0" applyFont="1" applyFill="1" applyBorder="1" applyAlignment="1" applyProtection="1">
      <alignment horizontal="center" vertical="center"/>
    </xf>
    <xf numFmtId="0" fontId="0" fillId="11" borderId="68" xfId="0" applyFill="1" applyBorder="1" applyAlignment="1" applyProtection="1">
      <alignment horizontal="center" vertical="center"/>
    </xf>
    <xf numFmtId="0" fontId="0" fillId="11" borderId="8" xfId="0" applyFill="1" applyBorder="1" applyAlignment="1" applyProtection="1">
      <alignment horizontal="center" vertical="center"/>
    </xf>
    <xf numFmtId="0" fontId="55" fillId="4" borderId="38" xfId="6" applyFont="1" applyBorder="1" applyAlignment="1" applyProtection="1">
      <alignment horizontal="center" vertical="center"/>
      <protection locked="0"/>
    </xf>
    <xf numFmtId="0" fontId="55" fillId="4" borderId="27" xfId="6" applyFont="1" applyBorder="1" applyAlignment="1" applyProtection="1">
      <alignment horizontal="center" vertical="center"/>
      <protection locked="0"/>
    </xf>
    <xf numFmtId="0" fontId="0" fillId="11" borderId="43" xfId="0" applyFill="1" applyBorder="1" applyAlignment="1" applyProtection="1">
      <alignment horizontal="center" vertical="center"/>
    </xf>
    <xf numFmtId="0" fontId="0" fillId="11" borderId="21" xfId="0" applyFill="1" applyBorder="1" applyAlignment="1" applyProtection="1">
      <alignment horizontal="center" vertical="center"/>
    </xf>
    <xf numFmtId="0" fontId="45" fillId="7" borderId="17" xfId="0" applyFont="1" applyFill="1" applyBorder="1" applyAlignment="1">
      <alignment horizontal="center" vertical="center"/>
    </xf>
    <xf numFmtId="0" fontId="19" fillId="7" borderId="16" xfId="0" applyFont="1" applyFill="1" applyBorder="1" applyAlignment="1">
      <alignment horizontal="center" vertical="top" wrapText="1"/>
    </xf>
    <xf numFmtId="0" fontId="19" fillId="7" borderId="17" xfId="0" applyFont="1" applyFill="1" applyBorder="1" applyAlignment="1">
      <alignment horizontal="center" vertical="top" wrapText="1"/>
    </xf>
    <xf numFmtId="0" fontId="56" fillId="7" borderId="17" xfId="0" applyFont="1" applyFill="1" applyBorder="1" applyAlignment="1">
      <alignment horizontal="center" vertical="top" wrapText="1"/>
    </xf>
    <xf numFmtId="0" fontId="39" fillId="7" borderId="15" xfId="5" applyFill="1" applyBorder="1" applyAlignment="1" applyProtection="1">
      <alignment horizontal="center" vertical="top" wrapText="1"/>
    </xf>
    <xf numFmtId="0" fontId="39" fillId="7" borderId="12" xfId="5" applyFill="1" applyBorder="1" applyAlignment="1" applyProtection="1">
      <alignment horizontal="center" vertical="top" wrapText="1"/>
    </xf>
    <xf numFmtId="0" fontId="75" fillId="5" borderId="38" xfId="0" applyFont="1" applyFill="1" applyBorder="1" applyAlignment="1">
      <alignment horizontal="center" vertical="center"/>
    </xf>
    <xf numFmtId="0" fontId="75" fillId="5" borderId="35" xfId="0" applyFont="1" applyFill="1" applyBorder="1" applyAlignment="1">
      <alignment horizontal="center" vertical="center"/>
    </xf>
    <xf numFmtId="0" fontId="75" fillId="5" borderId="27" xfId="0" applyFont="1" applyFill="1" applyBorder="1" applyAlignment="1">
      <alignment horizontal="center" vertical="center"/>
    </xf>
    <xf numFmtId="0" fontId="0" fillId="0" borderId="37" xfId="0" applyBorder="1" applyAlignment="1" applyProtection="1">
      <alignment horizontal="center" vertical="center" wrapText="1"/>
    </xf>
    <xf numFmtId="0" fontId="0" fillId="0" borderId="65"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28" xfId="0" applyBorder="1" applyAlignment="1" applyProtection="1">
      <alignment horizontal="center" vertical="center" wrapText="1"/>
    </xf>
    <xf numFmtId="0" fontId="0" fillId="0" borderId="47" xfId="0" applyBorder="1" applyAlignment="1" applyProtection="1">
      <alignment horizontal="left" vertical="center" wrapText="1"/>
    </xf>
    <xf numFmtId="0" fontId="0" fillId="0" borderId="67" xfId="0" applyBorder="1" applyAlignment="1" applyProtection="1">
      <alignment horizontal="left" vertical="center" wrapText="1"/>
    </xf>
    <xf numFmtId="0" fontId="40" fillId="4" borderId="37" xfId="6" applyBorder="1" applyAlignment="1" applyProtection="1">
      <alignment horizontal="center" vertical="center"/>
      <protection locked="0"/>
    </xf>
    <xf numFmtId="0" fontId="40" fillId="4" borderId="33" xfId="6" applyBorder="1" applyAlignment="1" applyProtection="1">
      <alignment horizontal="center" vertical="center"/>
      <protection locked="0"/>
    </xf>
    <xf numFmtId="0" fontId="40" fillId="4" borderId="36" xfId="6" applyBorder="1" applyAlignment="1" applyProtection="1">
      <alignment horizontal="center" vertical="center"/>
      <protection locked="0"/>
    </xf>
    <xf numFmtId="0" fontId="40" fillId="4" borderId="34" xfId="6" applyBorder="1" applyAlignment="1" applyProtection="1">
      <alignment horizontal="center" vertical="center"/>
      <protection locked="0"/>
    </xf>
    <xf numFmtId="0" fontId="40" fillId="4" borderId="38" xfId="6" applyBorder="1" applyAlignment="1" applyProtection="1">
      <alignment horizontal="center" vertical="center" wrapText="1"/>
      <protection locked="0"/>
    </xf>
    <xf numFmtId="0" fontId="40" fillId="4" borderId="39" xfId="6" applyBorder="1" applyAlignment="1" applyProtection="1">
      <alignment horizontal="center" vertical="center" wrapText="1"/>
      <protection locked="0"/>
    </xf>
    <xf numFmtId="0" fontId="40" fillId="10" borderId="38" xfId="6" applyFill="1" applyBorder="1" applyAlignment="1" applyProtection="1">
      <alignment horizontal="center"/>
      <protection locked="0"/>
    </xf>
    <xf numFmtId="0" fontId="40" fillId="10" borderId="39" xfId="6" applyFill="1" applyBorder="1" applyAlignment="1" applyProtection="1">
      <alignment horizontal="center"/>
      <protection locked="0"/>
    </xf>
    <xf numFmtId="0" fontId="0" fillId="11" borderId="37" xfId="0" applyFill="1" applyBorder="1" applyAlignment="1" applyProtection="1">
      <alignment horizontal="center" vertical="center" wrapText="1"/>
    </xf>
    <xf numFmtId="0" fontId="0" fillId="11" borderId="65" xfId="0" applyFill="1" applyBorder="1" applyAlignment="1" applyProtection="1">
      <alignment horizontal="center" vertical="center" wrapText="1"/>
    </xf>
    <xf numFmtId="0" fontId="0" fillId="11" borderId="33" xfId="0" applyFill="1" applyBorder="1" applyAlignment="1" applyProtection="1">
      <alignment horizontal="center" vertical="center" wrapText="1"/>
    </xf>
    <xf numFmtId="0" fontId="40" fillId="8" borderId="37" xfId="6" applyFill="1" applyBorder="1" applyAlignment="1" applyProtection="1">
      <alignment horizontal="center" vertical="center"/>
      <protection locked="0"/>
    </xf>
    <xf numFmtId="0" fontId="40" fillId="8" borderId="33" xfId="6" applyFill="1" applyBorder="1" applyAlignment="1" applyProtection="1">
      <alignment horizontal="center" vertical="center"/>
      <protection locked="0"/>
    </xf>
    <xf numFmtId="0" fontId="0" fillId="0" borderId="28" xfId="0" applyBorder="1" applyAlignment="1" applyProtection="1">
      <alignment horizontal="left" vertical="center" wrapText="1"/>
    </xf>
    <xf numFmtId="0" fontId="40" fillId="4" borderId="38" xfId="6" applyBorder="1" applyAlignment="1" applyProtection="1">
      <alignment horizontal="center" vertical="center"/>
      <protection locked="0"/>
    </xf>
    <xf numFmtId="0" fontId="40" fillId="4" borderId="27" xfId="6" applyBorder="1" applyAlignment="1" applyProtection="1">
      <alignment horizontal="center" vertical="center"/>
      <protection locked="0"/>
    </xf>
    <xf numFmtId="0" fontId="40" fillId="10" borderId="38" xfId="6" applyFill="1" applyBorder="1" applyAlignment="1" applyProtection="1">
      <alignment horizontal="center" vertical="center"/>
      <protection locked="0"/>
    </xf>
    <xf numFmtId="0" fontId="40" fillId="10" borderId="27" xfId="6" applyFill="1" applyBorder="1" applyAlignment="1" applyProtection="1">
      <alignment horizontal="center" vertical="center"/>
      <protection locked="0"/>
    </xf>
    <xf numFmtId="0" fontId="40" fillId="4" borderId="27" xfId="6" applyBorder="1" applyAlignment="1" applyProtection="1">
      <alignment horizontal="center" vertical="center" wrapText="1"/>
      <protection locked="0"/>
    </xf>
    <xf numFmtId="0" fontId="40" fillId="10" borderId="38" xfId="6" applyFill="1" applyBorder="1" applyAlignment="1" applyProtection="1">
      <alignment horizontal="center" vertical="center" wrapText="1"/>
      <protection locked="0"/>
    </xf>
    <xf numFmtId="0" fontId="40" fillId="10" borderId="39" xfId="6" applyFill="1" applyBorder="1" applyAlignment="1" applyProtection="1">
      <alignment horizontal="center" vertical="center" wrapText="1"/>
      <protection locked="0"/>
    </xf>
    <xf numFmtId="0" fontId="0" fillId="11" borderId="65" xfId="0" applyFill="1" applyBorder="1" applyAlignment="1" applyProtection="1">
      <alignment horizontal="left" vertical="center" wrapText="1"/>
    </xf>
    <xf numFmtId="0" fontId="40" fillId="4" borderId="38" xfId="6" applyBorder="1" applyAlignment="1" applyProtection="1">
      <alignment horizontal="center"/>
      <protection locked="0"/>
    </xf>
    <xf numFmtId="0" fontId="40" fillId="4" borderId="39" xfId="6" applyBorder="1" applyAlignment="1" applyProtection="1">
      <alignment horizontal="center"/>
      <protection locked="0"/>
    </xf>
    <xf numFmtId="0" fontId="50" fillId="9" borderId="39" xfId="0" applyFont="1" applyFill="1" applyBorder="1" applyAlignment="1" applyProtection="1">
      <alignment horizontal="center" vertical="center" wrapText="1"/>
    </xf>
    <xf numFmtId="10" fontId="40" fillId="4" borderId="38" xfId="6" applyNumberFormat="1" applyBorder="1" applyAlignment="1" applyProtection="1">
      <alignment horizontal="center" vertical="center" wrapText="1"/>
      <protection locked="0"/>
    </xf>
    <xf numFmtId="10" fontId="40" fillId="4" borderId="27" xfId="6" applyNumberFormat="1" applyBorder="1" applyAlignment="1" applyProtection="1">
      <alignment horizontal="center" vertical="center" wrapText="1"/>
      <protection locked="0"/>
    </xf>
    <xf numFmtId="0" fontId="40" fillId="4" borderId="35" xfId="6" applyBorder="1" applyAlignment="1" applyProtection="1">
      <alignment horizontal="center" vertical="center" wrapText="1"/>
      <protection locked="0"/>
    </xf>
    <xf numFmtId="0" fontId="40" fillId="10" borderId="45" xfId="6" applyFill="1" applyBorder="1" applyAlignment="1" applyProtection="1">
      <alignment horizontal="center" vertical="center" wrapText="1"/>
      <protection locked="0"/>
    </xf>
    <xf numFmtId="0" fontId="40" fillId="10" borderId="27" xfId="6" applyFill="1" applyBorder="1" applyAlignment="1" applyProtection="1">
      <alignment horizontal="center" vertical="center" wrapText="1"/>
      <protection locked="0"/>
    </xf>
    <xf numFmtId="0" fontId="50" fillId="9" borderId="26" xfId="0" applyFont="1" applyFill="1" applyBorder="1" applyAlignment="1" applyProtection="1">
      <alignment horizontal="center" vertical="center" wrapText="1"/>
    </xf>
    <xf numFmtId="0" fontId="50" fillId="9" borderId="32" xfId="0" applyFont="1" applyFill="1" applyBorder="1" applyAlignment="1" applyProtection="1">
      <alignment horizontal="center" vertical="center" wrapText="1"/>
    </xf>
    <xf numFmtId="0" fontId="50" fillId="9" borderId="35" xfId="0" applyFont="1" applyFill="1" applyBorder="1" applyAlignment="1" applyProtection="1">
      <alignment horizontal="center" vertical="center" wrapText="1"/>
    </xf>
    <xf numFmtId="0" fontId="40" fillId="4" borderId="35" xfId="6" applyBorder="1" applyAlignment="1" applyProtection="1">
      <alignment horizontal="center" vertical="center"/>
      <protection locked="0"/>
    </xf>
    <xf numFmtId="0" fontId="40" fillId="10" borderId="35" xfId="6" applyFill="1" applyBorder="1" applyAlignment="1" applyProtection="1">
      <alignment horizontal="center" vertical="center"/>
      <protection locked="0"/>
    </xf>
    <xf numFmtId="0" fontId="40" fillId="10" borderId="39" xfId="6" applyFill="1" applyBorder="1" applyAlignment="1" applyProtection="1">
      <alignment horizontal="center" vertical="center"/>
      <protection locked="0"/>
    </xf>
    <xf numFmtId="0" fontId="0" fillId="0" borderId="40" xfId="0" applyBorder="1" applyAlignment="1" applyProtection="1">
      <alignment horizontal="left" vertical="center" wrapText="1"/>
    </xf>
    <xf numFmtId="0" fontId="50" fillId="9" borderId="59" xfId="0" applyFont="1" applyFill="1" applyBorder="1" applyAlignment="1" applyProtection="1">
      <alignment horizontal="center" vertical="center" wrapText="1"/>
    </xf>
    <xf numFmtId="0" fontId="55" fillId="10" borderId="38" xfId="6" applyFont="1" applyFill="1" applyBorder="1" applyAlignment="1" applyProtection="1">
      <alignment horizontal="center" vertical="center" wrapText="1"/>
      <protection locked="0"/>
    </xf>
    <xf numFmtId="0" fontId="55" fillId="10" borderId="39" xfId="6" applyFont="1" applyFill="1" applyBorder="1" applyAlignment="1" applyProtection="1">
      <alignment horizontal="center" vertical="center" wrapText="1"/>
      <protection locked="0"/>
    </xf>
    <xf numFmtId="0" fontId="40" fillId="4" borderId="37" xfId="6" applyBorder="1" applyAlignment="1" applyProtection="1">
      <alignment horizontal="center" wrapText="1"/>
      <protection locked="0"/>
    </xf>
    <xf numFmtId="0" fontId="40" fillId="4" borderId="33" xfId="6" applyBorder="1" applyAlignment="1" applyProtection="1">
      <alignment horizontal="center" wrapText="1"/>
      <protection locked="0"/>
    </xf>
    <xf numFmtId="0" fontId="40" fillId="4" borderId="36" xfId="6" applyBorder="1" applyAlignment="1" applyProtection="1">
      <alignment horizontal="center" wrapText="1"/>
      <protection locked="0"/>
    </xf>
    <xf numFmtId="0" fontId="40" fillId="4" borderId="34" xfId="6" applyBorder="1" applyAlignment="1" applyProtection="1">
      <alignment horizontal="center" wrapText="1"/>
      <protection locked="0"/>
    </xf>
    <xf numFmtId="0" fontId="40" fillId="10" borderId="37" xfId="6" applyFill="1" applyBorder="1" applyAlignment="1" applyProtection="1">
      <alignment horizontal="center" wrapText="1"/>
      <protection locked="0"/>
    </xf>
    <xf numFmtId="0" fontId="40" fillId="10" borderId="33" xfId="6" applyFill="1" applyBorder="1" applyAlignment="1" applyProtection="1">
      <alignment horizontal="center" wrapText="1"/>
      <protection locked="0"/>
    </xf>
    <xf numFmtId="0" fontId="40" fillId="10" borderId="36" xfId="6" applyFill="1" applyBorder="1" applyAlignment="1" applyProtection="1">
      <alignment horizontal="center" wrapText="1"/>
      <protection locked="0"/>
    </xf>
    <xf numFmtId="0" fontId="40" fillId="10" borderId="34" xfId="6" applyFill="1" applyBorder="1" applyAlignment="1" applyProtection="1">
      <alignment horizontal="center" wrapText="1"/>
      <protection locked="0"/>
    </xf>
    <xf numFmtId="0" fontId="55" fillId="10" borderId="37" xfId="6" applyFont="1" applyFill="1" applyBorder="1" applyAlignment="1" applyProtection="1">
      <alignment horizontal="center" vertical="center"/>
      <protection locked="0"/>
    </xf>
    <xf numFmtId="0" fontId="55" fillId="10" borderId="33" xfId="6" applyFont="1" applyFill="1" applyBorder="1" applyAlignment="1" applyProtection="1">
      <alignment horizontal="center" vertical="center"/>
      <protection locked="0"/>
    </xf>
    <xf numFmtId="0" fontId="55" fillId="4" borderId="37" xfId="6" applyFont="1" applyBorder="1" applyAlignment="1" applyProtection="1">
      <alignment horizontal="center" vertical="center"/>
      <protection locked="0"/>
    </xf>
    <xf numFmtId="0" fontId="55" fillId="4" borderId="33" xfId="6" applyFont="1" applyBorder="1" applyAlignment="1" applyProtection="1">
      <alignment horizontal="center" vertical="center"/>
      <protection locked="0"/>
    </xf>
    <xf numFmtId="0" fontId="55" fillId="4" borderId="38" xfId="6" applyFont="1" applyBorder="1" applyAlignment="1" applyProtection="1">
      <alignment horizontal="center" vertical="center" wrapText="1"/>
      <protection locked="0"/>
    </xf>
    <xf numFmtId="0" fontId="55" fillId="4" borderId="39" xfId="6" applyFont="1" applyBorder="1" applyAlignment="1" applyProtection="1">
      <alignment horizontal="center" vertical="center" wrapText="1"/>
      <protection locked="0"/>
    </xf>
    <xf numFmtId="0" fontId="76" fillId="0" borderId="0" xfId="0" applyFont="1" applyAlignment="1" applyProtection="1">
      <alignment horizontal="left"/>
    </xf>
    <xf numFmtId="0" fontId="0" fillId="11" borderId="47" xfId="0" applyFill="1" applyBorder="1" applyAlignment="1" applyProtection="1">
      <alignment horizontal="left" vertical="center" wrapText="1"/>
    </xf>
    <xf numFmtId="0" fontId="0" fillId="11" borderId="42" xfId="0" applyFill="1" applyBorder="1" applyAlignment="1" applyProtection="1">
      <alignment horizontal="left" vertical="center" wrapText="1"/>
    </xf>
    <xf numFmtId="0" fontId="0" fillId="11" borderId="67" xfId="0" applyFill="1" applyBorder="1" applyAlignment="1" applyProtection="1">
      <alignment horizontal="left" vertical="center" wrapText="1"/>
    </xf>
    <xf numFmtId="0" fontId="69" fillId="13" borderId="0" xfId="0" applyFont="1" applyFill="1" applyAlignment="1">
      <alignment horizontal="center" wrapText="1"/>
    </xf>
    <xf numFmtId="0" fontId="35" fillId="5" borderId="48" xfId="0" applyFont="1" applyFill="1" applyBorder="1" applyAlignment="1" applyProtection="1">
      <alignment horizontal="center" vertical="center" wrapText="1"/>
    </xf>
    <xf numFmtId="0" fontId="35" fillId="5" borderId="20" xfId="0" applyFont="1" applyFill="1" applyBorder="1" applyAlignment="1" applyProtection="1">
      <alignment horizontal="center" vertical="center" wrapText="1"/>
    </xf>
    <xf numFmtId="0" fontId="35" fillId="5" borderId="19" xfId="0" applyFont="1" applyFill="1" applyBorder="1" applyAlignment="1" applyProtection="1">
      <alignment horizontal="center" vertical="center" wrapText="1"/>
    </xf>
  </cellXfs>
  <cellStyles count="8">
    <cellStyle name="Bad" xfId="1" builtinId="27"/>
    <cellStyle name="Comma" xfId="2" builtinId="3"/>
    <cellStyle name="Comma 2" xfId="3"/>
    <cellStyle name="Good" xfId="4" builtinId="26"/>
    <cellStyle name="Hyperlink" xfId="5" builtinId="8"/>
    <cellStyle name="Neutral" xfId="6" builtinId="28"/>
    <cellStyle name="Normal" xfId="0" builtinId="0"/>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790575</xdr:colOff>
      <xdr:row>0</xdr:row>
      <xdr:rowOff>152400</xdr:rowOff>
    </xdr:from>
    <xdr:to>
      <xdr:col>2</xdr:col>
      <xdr:colOff>1057275</xdr:colOff>
      <xdr:row>6</xdr:row>
      <xdr:rowOff>47625</xdr:rowOff>
    </xdr:to>
    <xdr:sp macro="" textlink="">
      <xdr:nvSpPr>
        <xdr:cNvPr id="2107" name="AutoShape 4">
          <a:extLst>
            <a:ext uri="{FF2B5EF4-FFF2-40B4-BE49-F238E27FC236}">
              <a16:creationId xmlns:a16="http://schemas.microsoft.com/office/drawing/2014/main" id="{00000000-0008-0000-0000-00003B080000}"/>
            </a:ext>
          </a:extLst>
        </xdr:cNvPr>
        <xdr:cNvSpPr>
          <a:spLocks noChangeAspect="1" noChangeArrowheads="1"/>
        </xdr:cNvSpPr>
      </xdr:nvSpPr>
      <xdr:spPr bwMode="auto">
        <a:xfrm>
          <a:off x="981075" y="152400"/>
          <a:ext cx="109537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342900</xdr:colOff>
      <xdr:row>3</xdr:row>
      <xdr:rowOff>190500</xdr:rowOff>
    </xdr:to>
    <xdr:pic>
      <xdr:nvPicPr>
        <xdr:cNvPr id="2108" name="Picture 6">
          <a:extLst>
            <a:ext uri="{FF2B5EF4-FFF2-40B4-BE49-F238E27FC236}">
              <a16:creationId xmlns:a16="http://schemas.microsoft.com/office/drawing/2014/main" id="{00000000-0008-0000-0000-00003C080000}"/>
            </a:ext>
          </a:extLst>
        </xdr:cNvPr>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209550" y="209550"/>
          <a:ext cx="1152525" cy="628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1428750</xdr:colOff>
      <xdr:row>4</xdr:row>
      <xdr:rowOff>57150</xdr:rowOff>
    </xdr:to>
    <xdr:pic>
      <xdr:nvPicPr>
        <xdr:cNvPr id="3102" name="logo-image" descr="Home">
          <a:extLst>
            <a:ext uri="{FF2B5EF4-FFF2-40B4-BE49-F238E27FC236}">
              <a16:creationId xmlns:a16="http://schemas.microsoft.com/office/drawing/2014/main" id="{00000000-0008-0000-0700-00001E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7650" y="228600"/>
          <a:ext cx="1409700" cy="990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efreshError="1">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limatechange-eg.org/" TargetMode="External"/><Relationship Id="rId7" Type="http://schemas.openxmlformats.org/officeDocument/2006/relationships/drawing" Target="../drawings/drawing1.xml"/><Relationship Id="rId2" Type="http://schemas.openxmlformats.org/officeDocument/2006/relationships/hyperlink" Target="mailto:othmanelshiakh@gmail.com" TargetMode="External"/><Relationship Id="rId1" Type="http://schemas.openxmlformats.org/officeDocument/2006/relationships/hyperlink" Target="mailto:ithar.khalil@wfp.org" TargetMode="External"/><Relationship Id="rId6" Type="http://schemas.openxmlformats.org/officeDocument/2006/relationships/printerSettings" Target="../printerSettings/printerSettings1.bin"/><Relationship Id="rId5" Type="http://schemas.openxmlformats.org/officeDocument/2006/relationships/hyperlink" Target="mailto:sherif_a2z@yahoo.com" TargetMode="External"/><Relationship Id="rId4" Type="http://schemas.openxmlformats.org/officeDocument/2006/relationships/hyperlink" Target="mailto:hozayen2004@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othmanelshaikh@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zoomScale="80" zoomScaleNormal="80" workbookViewId="0">
      <selection activeCell="S13" sqref="S13"/>
    </sheetView>
  </sheetViews>
  <sheetFormatPr defaultColWidth="102.26953125" defaultRowHeight="14" x14ac:dyDescent="0.3"/>
  <cols>
    <col min="1" max="1" width="2.453125" style="1" customWidth="1"/>
    <col min="2" max="2" width="10.81640625" style="102" customWidth="1"/>
    <col min="3" max="3" width="14.81640625" style="102" customWidth="1"/>
    <col min="4" max="4" width="93.1796875" style="1" customWidth="1"/>
    <col min="5" max="5" width="3.7265625" style="1" customWidth="1"/>
    <col min="6" max="6" width="9.1796875" style="1" customWidth="1"/>
    <col min="7" max="7" width="12.26953125" style="2" customWidth="1"/>
    <col min="8" max="8" width="14.7265625" style="2" hidden="1" customWidth="1"/>
    <col min="9" max="9" width="11.1796875" style="2" hidden="1" customWidth="1"/>
    <col min="10" max="10" width="11.26953125" style="2" hidden="1" customWidth="1"/>
    <col min="11" max="11" width="10.453125" style="2" hidden="1" customWidth="1"/>
    <col min="12" max="12" width="8.26953125" style="2" hidden="1" customWidth="1"/>
    <col min="13" max="13" width="6.81640625" style="2" hidden="1" customWidth="1"/>
    <col min="14" max="14" width="7.453125" style="2" hidden="1" customWidth="1"/>
    <col min="15" max="15" width="10.26953125" style="2" hidden="1" customWidth="1"/>
    <col min="16" max="16" width="12" style="2" hidden="1" customWidth="1"/>
    <col min="17" max="251" width="9.1796875" style="1" customWidth="1"/>
    <col min="252" max="252" width="2.7265625" style="1" customWidth="1"/>
    <col min="253" max="254" width="9.1796875" style="1" customWidth="1"/>
    <col min="255" max="255" width="17.26953125" style="1" customWidth="1"/>
    <col min="256" max="16384" width="102.26953125" style="1"/>
  </cols>
  <sheetData>
    <row r="1" spans="2:16" ht="14.5" thickBot="1" x14ac:dyDescent="0.35"/>
    <row r="2" spans="2:16" ht="14.5" thickBot="1" x14ac:dyDescent="0.35">
      <c r="B2" s="103"/>
      <c r="C2" s="104"/>
      <c r="D2" s="61"/>
      <c r="E2" s="62"/>
    </row>
    <row r="3" spans="2:16" ht="18" thickBot="1" x14ac:dyDescent="0.4">
      <c r="B3" s="105"/>
      <c r="C3" s="106"/>
      <c r="D3" s="73" t="s">
        <v>250</v>
      </c>
      <c r="E3" s="64"/>
    </row>
    <row r="4" spans="2:16" ht="14.5" thickBot="1" x14ac:dyDescent="0.35">
      <c r="B4" s="105"/>
      <c r="C4" s="106"/>
      <c r="D4" s="63"/>
      <c r="E4" s="64"/>
    </row>
    <row r="5" spans="2:16" ht="14.5" thickBot="1" x14ac:dyDescent="0.35">
      <c r="B5" s="105"/>
      <c r="C5" s="109" t="s">
        <v>292</v>
      </c>
      <c r="D5" s="248" t="s">
        <v>914</v>
      </c>
      <c r="E5" s="64"/>
    </row>
    <row r="6" spans="2:16" s="3" customFormat="1" ht="14.5" thickBot="1" x14ac:dyDescent="0.35">
      <c r="B6" s="107"/>
      <c r="C6" s="71"/>
      <c r="D6" s="38"/>
      <c r="E6" s="36"/>
      <c r="G6" s="2"/>
      <c r="H6" s="2"/>
      <c r="I6" s="2"/>
      <c r="J6" s="2"/>
      <c r="K6" s="2"/>
      <c r="L6" s="2"/>
      <c r="M6" s="2"/>
      <c r="N6" s="2"/>
      <c r="O6" s="2"/>
      <c r="P6" s="2"/>
    </row>
    <row r="7" spans="2:16" s="3" customFormat="1" ht="30.75" customHeight="1" thickBot="1" x14ac:dyDescent="0.35">
      <c r="B7" s="107"/>
      <c r="C7" s="65" t="s">
        <v>212</v>
      </c>
      <c r="D7" s="10" t="s">
        <v>709</v>
      </c>
      <c r="E7" s="36"/>
      <c r="G7" s="2"/>
      <c r="H7" s="2"/>
      <c r="I7" s="2"/>
      <c r="J7" s="2"/>
      <c r="K7" s="2"/>
      <c r="L7" s="2"/>
      <c r="M7" s="2"/>
      <c r="N7" s="2"/>
      <c r="O7" s="2"/>
      <c r="P7" s="2"/>
    </row>
    <row r="8" spans="2:16" s="3" customFormat="1" ht="15" hidden="1" customHeight="1" x14ac:dyDescent="0.3">
      <c r="B8" s="105"/>
      <c r="C8" s="106"/>
      <c r="D8" s="63" t="s">
        <v>710</v>
      </c>
      <c r="E8" s="36"/>
      <c r="G8" s="2"/>
      <c r="H8" s="2"/>
      <c r="I8" s="2"/>
      <c r="J8" s="2"/>
      <c r="K8" s="2"/>
      <c r="L8" s="2"/>
      <c r="M8" s="2"/>
      <c r="N8" s="2"/>
      <c r="O8" s="2"/>
      <c r="P8" s="2"/>
    </row>
    <row r="9" spans="2:16" s="3" customFormat="1" hidden="1" x14ac:dyDescent="0.3">
      <c r="B9" s="105"/>
      <c r="C9" s="106"/>
      <c r="D9" s="63"/>
      <c r="E9" s="36"/>
      <c r="G9" s="2"/>
      <c r="H9" s="2"/>
      <c r="I9" s="2"/>
      <c r="J9" s="2"/>
      <c r="K9" s="2"/>
      <c r="L9" s="2"/>
      <c r="M9" s="2"/>
      <c r="N9" s="2"/>
      <c r="O9" s="2"/>
      <c r="P9" s="2"/>
    </row>
    <row r="10" spans="2:16" s="3" customFormat="1" hidden="1" x14ac:dyDescent="0.3">
      <c r="B10" s="105"/>
      <c r="C10" s="106"/>
      <c r="D10" s="63"/>
      <c r="E10" s="36"/>
      <c r="G10" s="2"/>
      <c r="H10" s="2"/>
      <c r="I10" s="2"/>
      <c r="J10" s="2"/>
      <c r="K10" s="2"/>
      <c r="L10" s="2"/>
      <c r="M10" s="2"/>
      <c r="N10" s="2"/>
      <c r="O10" s="2"/>
      <c r="P10" s="2"/>
    </row>
    <row r="11" spans="2:16" s="3" customFormat="1" hidden="1" x14ac:dyDescent="0.3">
      <c r="B11" s="105"/>
      <c r="C11" s="106"/>
      <c r="D11" s="63"/>
      <c r="E11" s="36"/>
      <c r="G11" s="2"/>
      <c r="H11" s="2"/>
      <c r="I11" s="2"/>
      <c r="J11" s="2"/>
      <c r="K11" s="2"/>
      <c r="L11" s="2"/>
      <c r="M11" s="2"/>
      <c r="N11" s="2"/>
      <c r="O11" s="2"/>
      <c r="P11" s="2"/>
    </row>
    <row r="12" spans="2:16" s="3" customFormat="1" ht="14.5" thickBot="1" x14ac:dyDescent="0.35">
      <c r="B12" s="107"/>
      <c r="C12" s="71"/>
      <c r="D12" s="38"/>
      <c r="E12" s="36"/>
      <c r="G12" s="2"/>
      <c r="H12" s="2"/>
      <c r="I12" s="2"/>
      <c r="J12" s="2"/>
      <c r="K12" s="2"/>
      <c r="L12" s="2"/>
      <c r="M12" s="2"/>
      <c r="N12" s="2"/>
      <c r="O12" s="2"/>
      <c r="P12" s="2"/>
    </row>
    <row r="13" spans="2:16" s="3" customFormat="1" ht="233.5" customHeight="1" thickBot="1" x14ac:dyDescent="0.35">
      <c r="B13" s="107"/>
      <c r="C13" s="66" t="s">
        <v>0</v>
      </c>
      <c r="D13" s="10" t="s">
        <v>711</v>
      </c>
      <c r="E13" s="36"/>
      <c r="G13" s="2"/>
      <c r="H13" s="2"/>
      <c r="I13" s="2"/>
      <c r="J13" s="2"/>
      <c r="K13" s="2"/>
      <c r="L13" s="2"/>
      <c r="M13" s="2"/>
      <c r="N13" s="2"/>
      <c r="O13" s="2"/>
      <c r="P13" s="2"/>
    </row>
    <row r="14" spans="2:16" s="3" customFormat="1" ht="14.5" thickBot="1" x14ac:dyDescent="0.35">
      <c r="B14" s="107"/>
      <c r="C14" s="71"/>
      <c r="D14" s="38" t="s">
        <v>878</v>
      </c>
      <c r="E14" s="36"/>
      <c r="G14" s="2"/>
      <c r="H14" s="2" t="s">
        <v>1</v>
      </c>
      <c r="I14" s="2" t="s">
        <v>2</v>
      </c>
      <c r="J14" s="2"/>
      <c r="K14" s="2" t="s">
        <v>3</v>
      </c>
      <c r="L14" s="2" t="s">
        <v>4</v>
      </c>
      <c r="M14" s="2" t="s">
        <v>5</v>
      </c>
      <c r="N14" s="2" t="s">
        <v>6</v>
      </c>
      <c r="O14" s="2" t="s">
        <v>7</v>
      </c>
      <c r="P14" s="2" t="s">
        <v>8</v>
      </c>
    </row>
    <row r="15" spans="2:16" s="3" customFormat="1" x14ac:dyDescent="0.3">
      <c r="B15" s="107"/>
      <c r="C15" s="67" t="s">
        <v>202</v>
      </c>
      <c r="D15" s="11"/>
      <c r="E15" s="36"/>
      <c r="G15" s="2"/>
      <c r="H15" s="4" t="s">
        <v>9</v>
      </c>
      <c r="I15" s="2" t="s">
        <v>10</v>
      </c>
      <c r="J15" s="2" t="s">
        <v>11</v>
      </c>
      <c r="K15" s="2" t="s">
        <v>12</v>
      </c>
      <c r="L15" s="2">
        <v>1</v>
      </c>
      <c r="M15" s="2">
        <v>1</v>
      </c>
      <c r="N15" s="2" t="s">
        <v>13</v>
      </c>
      <c r="O15" s="2" t="s">
        <v>14</v>
      </c>
      <c r="P15" s="2" t="s">
        <v>15</v>
      </c>
    </row>
    <row r="16" spans="2:16" s="3" customFormat="1" ht="29.25" customHeight="1" x14ac:dyDescent="0.3">
      <c r="B16" s="484" t="s">
        <v>280</v>
      </c>
      <c r="C16" s="486"/>
      <c r="D16" s="12" t="s">
        <v>712</v>
      </c>
      <c r="E16" s="36"/>
      <c r="G16" s="2"/>
      <c r="H16" s="4" t="s">
        <v>16</v>
      </c>
      <c r="I16" s="2" t="s">
        <v>17</v>
      </c>
      <c r="J16" s="2" t="s">
        <v>18</v>
      </c>
      <c r="K16" s="2" t="s">
        <v>19</v>
      </c>
      <c r="L16" s="2">
        <v>2</v>
      </c>
      <c r="M16" s="2">
        <v>2</v>
      </c>
      <c r="N16" s="2" t="s">
        <v>20</v>
      </c>
      <c r="O16" s="2" t="s">
        <v>21</v>
      </c>
      <c r="P16" s="2" t="s">
        <v>22</v>
      </c>
    </row>
    <row r="17" spans="2:16" s="3" customFormat="1" x14ac:dyDescent="0.3">
      <c r="B17" s="107"/>
      <c r="C17" s="67" t="s">
        <v>208</v>
      </c>
      <c r="D17" s="12" t="s">
        <v>713</v>
      </c>
      <c r="E17" s="36"/>
      <c r="G17" s="2"/>
      <c r="H17" s="4" t="s">
        <v>23</v>
      </c>
      <c r="I17" s="2" t="s">
        <v>24</v>
      </c>
      <c r="J17" s="2"/>
      <c r="K17" s="2" t="s">
        <v>25</v>
      </c>
      <c r="L17" s="2">
        <v>3</v>
      </c>
      <c r="M17" s="2">
        <v>3</v>
      </c>
      <c r="N17" s="2" t="s">
        <v>26</v>
      </c>
      <c r="O17" s="2" t="s">
        <v>27</v>
      </c>
      <c r="P17" s="2" t="s">
        <v>28</v>
      </c>
    </row>
    <row r="18" spans="2:16" s="3" customFormat="1" ht="14.5" thickBot="1" x14ac:dyDescent="0.35">
      <c r="B18" s="108"/>
      <c r="C18" s="66" t="s">
        <v>203</v>
      </c>
      <c r="D18" s="100" t="s">
        <v>682</v>
      </c>
      <c r="E18" s="36"/>
      <c r="G18" s="2"/>
      <c r="H18" s="4" t="s">
        <v>29</v>
      </c>
      <c r="I18" s="2"/>
      <c r="J18" s="2"/>
      <c r="K18" s="2" t="s">
        <v>30</v>
      </c>
      <c r="L18" s="2">
        <v>5</v>
      </c>
      <c r="M18" s="2">
        <v>5</v>
      </c>
      <c r="N18" s="2" t="s">
        <v>31</v>
      </c>
      <c r="O18" s="2" t="s">
        <v>32</v>
      </c>
      <c r="P18" s="2" t="s">
        <v>33</v>
      </c>
    </row>
    <row r="19" spans="2:16" s="3" customFormat="1" ht="44.25" customHeight="1" thickBot="1" x14ac:dyDescent="0.35">
      <c r="B19" s="487" t="s">
        <v>204</v>
      </c>
      <c r="C19" s="488"/>
      <c r="D19" s="101" t="s">
        <v>714</v>
      </c>
      <c r="E19" s="36"/>
      <c r="G19" s="2"/>
      <c r="H19" s="4" t="s">
        <v>34</v>
      </c>
      <c r="I19" s="2"/>
      <c r="J19" s="2"/>
      <c r="K19" s="2" t="s">
        <v>35</v>
      </c>
      <c r="L19" s="2"/>
      <c r="M19" s="2"/>
      <c r="N19" s="2"/>
      <c r="O19" s="2" t="s">
        <v>36</v>
      </c>
      <c r="P19" s="2" t="s">
        <v>37</v>
      </c>
    </row>
    <row r="20" spans="2:16" s="3" customFormat="1" x14ac:dyDescent="0.3">
      <c r="B20" s="107"/>
      <c r="C20" s="66"/>
      <c r="D20" s="38"/>
      <c r="E20" s="64"/>
      <c r="F20" s="4"/>
      <c r="G20" s="2"/>
      <c r="H20" s="2"/>
      <c r="J20" s="2"/>
      <c r="K20" s="2"/>
      <c r="L20" s="2"/>
      <c r="M20" s="2" t="s">
        <v>38</v>
      </c>
      <c r="N20" s="2" t="s">
        <v>715</v>
      </c>
    </row>
    <row r="21" spans="2:16" s="3" customFormat="1" x14ac:dyDescent="0.3">
      <c r="B21" s="107"/>
      <c r="C21" s="109" t="s">
        <v>207</v>
      </c>
      <c r="D21" s="38"/>
      <c r="E21" s="64"/>
      <c r="F21" s="4"/>
      <c r="G21" s="2"/>
      <c r="H21" s="2"/>
      <c r="J21" s="2"/>
      <c r="K21" s="2"/>
      <c r="L21" s="2"/>
      <c r="M21" s="2" t="s">
        <v>39</v>
      </c>
      <c r="N21" s="2" t="s">
        <v>40</v>
      </c>
    </row>
    <row r="22" spans="2:16" s="3" customFormat="1" ht="14.5" thickBot="1" x14ac:dyDescent="0.35">
      <c r="B22" s="107"/>
      <c r="C22" s="110" t="s">
        <v>210</v>
      </c>
      <c r="D22" s="38"/>
      <c r="E22" s="36"/>
      <c r="G22" s="2"/>
      <c r="H22" s="4" t="s">
        <v>41</v>
      </c>
      <c r="I22" s="2"/>
      <c r="J22" s="2"/>
      <c r="L22" s="2"/>
      <c r="M22" s="2"/>
      <c r="N22" s="2"/>
      <c r="O22" s="2" t="s">
        <v>42</v>
      </c>
      <c r="P22" s="2" t="s">
        <v>43</v>
      </c>
    </row>
    <row r="23" spans="2:16" s="3" customFormat="1" x14ac:dyDescent="0.3">
      <c r="B23" s="484" t="s">
        <v>209</v>
      </c>
      <c r="C23" s="486"/>
      <c r="D23" s="489" t="s">
        <v>716</v>
      </c>
      <c r="E23" s="36"/>
      <c r="G23" s="2"/>
      <c r="H23" s="4"/>
      <c r="I23" s="2"/>
      <c r="J23" s="2"/>
      <c r="L23" s="2"/>
      <c r="M23" s="2"/>
      <c r="N23" s="2"/>
      <c r="O23" s="2"/>
      <c r="P23" s="2"/>
    </row>
    <row r="24" spans="2:16" s="3" customFormat="1" ht="4.5" customHeight="1" x14ac:dyDescent="0.3">
      <c r="B24" s="484"/>
      <c r="C24" s="486"/>
      <c r="D24" s="490"/>
      <c r="E24" s="36"/>
      <c r="G24" s="2"/>
      <c r="H24" s="4"/>
      <c r="I24" s="2"/>
      <c r="J24" s="2"/>
      <c r="L24" s="2"/>
      <c r="M24" s="2"/>
      <c r="N24" s="2"/>
      <c r="O24" s="2"/>
      <c r="P24" s="2"/>
    </row>
    <row r="25" spans="2:16" s="3" customFormat="1" ht="27.75" customHeight="1" x14ac:dyDescent="0.3">
      <c r="B25" s="484" t="s">
        <v>286</v>
      </c>
      <c r="C25" s="486"/>
      <c r="D25" s="14" t="s">
        <v>717</v>
      </c>
      <c r="E25" s="36"/>
      <c r="F25" s="2"/>
      <c r="G25" s="4"/>
      <c r="H25" s="2"/>
      <c r="I25" s="2"/>
      <c r="K25" s="2"/>
      <c r="L25" s="2"/>
      <c r="M25" s="2"/>
      <c r="N25" s="2" t="s">
        <v>44</v>
      </c>
      <c r="O25" s="2" t="s">
        <v>45</v>
      </c>
    </row>
    <row r="26" spans="2:16" s="3" customFormat="1" ht="3" customHeight="1" thickBot="1" x14ac:dyDescent="0.35">
      <c r="B26" s="484" t="s">
        <v>211</v>
      </c>
      <c r="C26" s="486"/>
      <c r="D26" s="14" t="s">
        <v>718</v>
      </c>
      <c r="E26" s="36"/>
      <c r="F26" s="2"/>
      <c r="G26" s="4"/>
      <c r="H26" s="2"/>
      <c r="I26" s="2"/>
      <c r="K26" s="2"/>
      <c r="L26" s="2"/>
      <c r="M26" s="2"/>
      <c r="N26" s="2" t="s">
        <v>46</v>
      </c>
      <c r="O26" s="2" t="s">
        <v>47</v>
      </c>
    </row>
    <row r="27" spans="2:16" s="3" customFormat="1" ht="28.5" hidden="1" customHeight="1" thickBot="1" x14ac:dyDescent="0.35">
      <c r="B27" s="484" t="s">
        <v>285</v>
      </c>
      <c r="C27" s="486"/>
      <c r="D27" s="14" t="s">
        <v>719</v>
      </c>
      <c r="E27" s="68"/>
      <c r="F27" s="2"/>
      <c r="G27" s="4"/>
      <c r="H27" s="2"/>
      <c r="I27" s="2"/>
      <c r="J27" s="2"/>
      <c r="K27" s="2"/>
      <c r="L27" s="2"/>
      <c r="M27" s="2"/>
      <c r="N27" s="2"/>
      <c r="O27" s="2"/>
    </row>
    <row r="28" spans="2:16" s="3" customFormat="1" ht="15" hidden="1" thickBot="1" x14ac:dyDescent="0.4">
      <c r="B28" s="107"/>
      <c r="C28" s="67" t="s">
        <v>288</v>
      </c>
      <c r="D28" s="249" t="s">
        <v>720</v>
      </c>
      <c r="E28" s="36"/>
      <c r="F28" s="2"/>
      <c r="G28" s="4"/>
      <c r="H28" s="2"/>
      <c r="I28" s="2"/>
      <c r="J28" s="2"/>
      <c r="K28" s="2"/>
      <c r="L28" s="2"/>
      <c r="M28" s="2"/>
      <c r="N28" s="2"/>
      <c r="O28" s="2"/>
    </row>
    <row r="29" spans="2:16" s="3" customFormat="1" ht="14.5" hidden="1" thickBot="1" x14ac:dyDescent="0.35">
      <c r="B29" s="107"/>
      <c r="C29" s="71"/>
      <c r="D29" s="69"/>
      <c r="E29" s="36"/>
      <c r="F29" s="2"/>
      <c r="G29" s="4"/>
      <c r="H29" s="2"/>
      <c r="I29" s="2"/>
      <c r="J29" s="2"/>
      <c r="K29" s="2"/>
      <c r="L29" s="2"/>
      <c r="M29" s="2"/>
      <c r="N29" s="2"/>
      <c r="O29" s="2"/>
    </row>
    <row r="30" spans="2:16" s="3" customFormat="1" ht="14.5" hidden="1" thickBot="1" x14ac:dyDescent="0.35">
      <c r="B30" s="107"/>
      <c r="C30" s="71"/>
      <c r="D30" s="70" t="s">
        <v>48</v>
      </c>
      <c r="E30" s="36"/>
      <c r="G30" s="2"/>
      <c r="H30" s="4" t="s">
        <v>49</v>
      </c>
      <c r="I30" s="2"/>
      <c r="J30" s="2"/>
      <c r="K30" s="2"/>
      <c r="L30" s="2"/>
      <c r="M30" s="2"/>
      <c r="N30" s="2"/>
      <c r="O30" s="2"/>
      <c r="P30" s="2"/>
    </row>
    <row r="31" spans="2:16" s="3" customFormat="1" ht="409.5" customHeight="1" thickBot="1" x14ac:dyDescent="0.35">
      <c r="B31" s="107"/>
      <c r="C31" s="71"/>
      <c r="D31" s="15" t="s">
        <v>877</v>
      </c>
      <c r="E31" s="36"/>
      <c r="F31" s="5"/>
      <c r="G31" s="2"/>
      <c r="H31" s="4" t="s">
        <v>50</v>
      </c>
      <c r="I31" s="2"/>
      <c r="J31" s="2"/>
      <c r="K31" s="2"/>
      <c r="L31" s="2"/>
      <c r="M31" s="2"/>
      <c r="N31" s="2"/>
      <c r="O31" s="2"/>
      <c r="P31" s="2"/>
    </row>
    <row r="32" spans="2:16" s="3" customFormat="1" ht="32.25" customHeight="1" thickBot="1" x14ac:dyDescent="0.35">
      <c r="B32" s="484" t="s">
        <v>51</v>
      </c>
      <c r="C32" s="485"/>
      <c r="D32" s="38"/>
      <c r="E32" s="36"/>
      <c r="G32" s="2"/>
      <c r="H32" s="4" t="s">
        <v>52</v>
      </c>
      <c r="I32" s="2"/>
      <c r="J32" s="2"/>
      <c r="K32" s="2"/>
      <c r="L32" s="2"/>
      <c r="M32" s="2"/>
      <c r="N32" s="2"/>
      <c r="O32" s="2"/>
      <c r="P32" s="2"/>
    </row>
    <row r="33" spans="1:16" s="3" customFormat="1" ht="17.25" customHeight="1" thickBot="1" x14ac:dyDescent="0.35">
      <c r="B33" s="107"/>
      <c r="C33" s="71"/>
      <c r="D33" s="250" t="s">
        <v>721</v>
      </c>
      <c r="E33" s="36"/>
      <c r="G33" s="2"/>
      <c r="H33" s="4" t="s">
        <v>53</v>
      </c>
      <c r="I33" s="2"/>
      <c r="J33" s="2"/>
      <c r="K33" s="2"/>
      <c r="L33" s="2"/>
      <c r="M33" s="2"/>
      <c r="N33" s="2"/>
      <c r="O33" s="2"/>
      <c r="P33" s="2"/>
    </row>
    <row r="34" spans="1:16" s="3" customFormat="1" x14ac:dyDescent="0.3">
      <c r="B34" s="107"/>
      <c r="C34" s="71"/>
      <c r="D34" s="38"/>
      <c r="E34" s="36"/>
      <c r="F34" s="5"/>
      <c r="G34" s="2"/>
      <c r="H34" s="4" t="s">
        <v>54</v>
      </c>
      <c r="I34" s="2"/>
      <c r="J34" s="2"/>
      <c r="K34" s="2"/>
      <c r="L34" s="2"/>
      <c r="M34" s="2"/>
      <c r="N34" s="2"/>
      <c r="O34" s="2"/>
      <c r="P34" s="2"/>
    </row>
    <row r="35" spans="1:16" s="3" customFormat="1" x14ac:dyDescent="0.3">
      <c r="B35" s="107"/>
      <c r="C35" s="111" t="s">
        <v>55</v>
      </c>
      <c r="D35" s="38"/>
      <c r="E35" s="36"/>
      <c r="G35" s="2"/>
      <c r="H35" s="4" t="s">
        <v>56</v>
      </c>
      <c r="I35" s="2"/>
      <c r="J35" s="2"/>
      <c r="K35" s="2"/>
      <c r="L35" s="2"/>
      <c r="M35" s="2"/>
      <c r="N35" s="2"/>
      <c r="O35" s="2"/>
      <c r="P35" s="2"/>
    </row>
    <row r="36" spans="1:16" s="3" customFormat="1" ht="31.5" customHeight="1" thickBot="1" x14ac:dyDescent="0.35">
      <c r="B36" s="484" t="s">
        <v>57</v>
      </c>
      <c r="C36" s="485"/>
      <c r="D36" s="38"/>
      <c r="E36" s="36"/>
      <c r="G36" s="2"/>
      <c r="H36" s="4" t="s">
        <v>58</v>
      </c>
      <c r="I36" s="2"/>
      <c r="J36" s="2"/>
      <c r="K36" s="2"/>
      <c r="L36" s="2"/>
      <c r="M36" s="2"/>
      <c r="N36" s="2"/>
      <c r="O36" s="2"/>
      <c r="P36" s="2"/>
    </row>
    <row r="37" spans="1:16" s="3" customFormat="1" x14ac:dyDescent="0.3">
      <c r="B37" s="107"/>
      <c r="C37" s="71" t="s">
        <v>59</v>
      </c>
      <c r="D37" s="16" t="s">
        <v>722</v>
      </c>
      <c r="E37" s="36"/>
      <c r="G37" s="2"/>
      <c r="H37" s="4" t="s">
        <v>60</v>
      </c>
      <c r="I37" s="2"/>
      <c r="J37" s="2"/>
      <c r="K37" s="2"/>
      <c r="L37" s="2"/>
      <c r="M37" s="2"/>
      <c r="N37" s="2"/>
      <c r="O37" s="2"/>
      <c r="P37" s="2"/>
    </row>
    <row r="38" spans="1:16" s="3" customFormat="1" ht="14.5" x14ac:dyDescent="0.35">
      <c r="B38" s="107"/>
      <c r="C38" s="71" t="s">
        <v>61</v>
      </c>
      <c r="D38" s="251" t="s">
        <v>723</v>
      </c>
      <c r="E38" s="36"/>
      <c r="G38" s="2"/>
      <c r="H38" s="4" t="s">
        <v>62</v>
      </c>
      <c r="I38" s="2"/>
      <c r="J38" s="2"/>
      <c r="K38" s="2"/>
      <c r="L38" s="2"/>
      <c r="M38" s="2"/>
      <c r="N38" s="2"/>
      <c r="O38" s="2"/>
      <c r="P38" s="2"/>
    </row>
    <row r="39" spans="1:16" s="3" customFormat="1" ht="14.5" thickBot="1" x14ac:dyDescent="0.35">
      <c r="B39" s="107"/>
      <c r="C39" s="71" t="s">
        <v>63</v>
      </c>
      <c r="D39" s="17"/>
      <c r="E39" s="36"/>
      <c r="G39" s="2"/>
      <c r="H39" s="4" t="s">
        <v>64</v>
      </c>
      <c r="I39" s="2"/>
      <c r="J39" s="2"/>
      <c r="K39" s="2"/>
      <c r="L39" s="2"/>
      <c r="M39" s="2"/>
      <c r="N39" s="2"/>
      <c r="O39" s="2"/>
      <c r="P39" s="2"/>
    </row>
    <row r="40" spans="1:16" s="3" customFormat="1" ht="15" customHeight="1" thickBot="1" x14ac:dyDescent="0.35">
      <c r="B40" s="107"/>
      <c r="C40" s="67" t="s">
        <v>206</v>
      </c>
      <c r="D40" s="38"/>
      <c r="E40" s="36"/>
      <c r="G40" s="2"/>
      <c r="H40" s="4" t="s">
        <v>65</v>
      </c>
      <c r="I40" s="2"/>
      <c r="J40" s="2"/>
      <c r="K40" s="2"/>
      <c r="L40" s="2"/>
      <c r="M40" s="2"/>
      <c r="N40" s="2"/>
      <c r="O40" s="2"/>
      <c r="P40" s="2"/>
    </row>
    <row r="41" spans="1:16" s="3" customFormat="1" ht="28" x14ac:dyDescent="0.3">
      <c r="B41" s="107"/>
      <c r="C41" s="71" t="s">
        <v>59</v>
      </c>
      <c r="D41" s="252" t="s">
        <v>857</v>
      </c>
      <c r="E41" s="36"/>
      <c r="G41" s="2"/>
      <c r="H41" s="4" t="s">
        <v>660</v>
      </c>
      <c r="I41" s="2"/>
      <c r="J41" s="2"/>
      <c r="K41" s="2"/>
      <c r="L41" s="2"/>
      <c r="M41" s="2"/>
      <c r="N41" s="2"/>
      <c r="O41" s="2"/>
      <c r="P41" s="2"/>
    </row>
    <row r="42" spans="1:16" s="3" customFormat="1" ht="14.5" x14ac:dyDescent="0.35">
      <c r="B42" s="107"/>
      <c r="C42" s="71" t="s">
        <v>61</v>
      </c>
      <c r="D42" s="251" t="s">
        <v>856</v>
      </c>
      <c r="E42" s="36"/>
      <c r="G42" s="2"/>
      <c r="H42" s="4" t="s">
        <v>66</v>
      </c>
      <c r="I42" s="2"/>
      <c r="J42" s="2"/>
      <c r="K42" s="2"/>
      <c r="L42" s="2"/>
      <c r="M42" s="2"/>
      <c r="N42" s="2"/>
      <c r="O42" s="2"/>
      <c r="P42" s="2"/>
    </row>
    <row r="43" spans="1:16" s="3" customFormat="1" ht="14.5" thickBot="1" x14ac:dyDescent="0.35">
      <c r="B43" s="107"/>
      <c r="C43" s="71" t="s">
        <v>63</v>
      </c>
      <c r="D43" s="17"/>
      <c r="E43" s="36"/>
      <c r="G43" s="2"/>
      <c r="H43" s="4" t="s">
        <v>67</v>
      </c>
      <c r="I43" s="2"/>
      <c r="J43" s="2"/>
      <c r="K43" s="2"/>
      <c r="L43" s="2"/>
      <c r="M43" s="2"/>
      <c r="N43" s="2"/>
      <c r="O43" s="2"/>
      <c r="P43" s="2"/>
    </row>
    <row r="44" spans="1:16" s="3" customFormat="1" ht="14.5" thickBot="1" x14ac:dyDescent="0.35">
      <c r="B44" s="107"/>
      <c r="C44" s="67" t="s">
        <v>287</v>
      </c>
      <c r="D44" s="38"/>
      <c r="E44" s="36"/>
      <c r="G44" s="2"/>
      <c r="H44" s="4" t="s">
        <v>68</v>
      </c>
      <c r="I44" s="2"/>
      <c r="J44" s="2"/>
      <c r="K44" s="2"/>
      <c r="L44" s="2"/>
      <c r="M44" s="2"/>
      <c r="N44" s="2"/>
      <c r="O44" s="2"/>
      <c r="P44" s="2"/>
    </row>
    <row r="45" spans="1:16" s="3" customFormat="1" x14ac:dyDescent="0.3">
      <c r="B45" s="107"/>
      <c r="C45" s="71" t="s">
        <v>59</v>
      </c>
      <c r="D45" s="253" t="s">
        <v>724</v>
      </c>
      <c r="E45" s="36"/>
      <c r="G45" s="2"/>
      <c r="H45" s="4" t="s">
        <v>69</v>
      </c>
      <c r="I45" s="2"/>
      <c r="J45" s="2"/>
      <c r="K45" s="2"/>
      <c r="L45" s="2"/>
      <c r="M45" s="2"/>
      <c r="N45" s="2"/>
      <c r="O45" s="2"/>
      <c r="P45" s="2"/>
    </row>
    <row r="46" spans="1:16" s="3" customFormat="1" ht="14.5" x14ac:dyDescent="0.35">
      <c r="B46" s="107"/>
      <c r="C46" s="71" t="s">
        <v>61</v>
      </c>
      <c r="D46" s="254" t="s">
        <v>702</v>
      </c>
      <c r="E46" s="36"/>
      <c r="G46" s="2"/>
      <c r="H46" s="4" t="s">
        <v>70</v>
      </c>
      <c r="I46" s="2"/>
      <c r="J46" s="2"/>
      <c r="K46" s="2"/>
      <c r="L46" s="2"/>
      <c r="M46" s="2"/>
      <c r="N46" s="2"/>
      <c r="O46" s="2"/>
      <c r="P46" s="2"/>
    </row>
    <row r="47" spans="1:16" ht="14.5" thickBot="1" x14ac:dyDescent="0.35">
      <c r="A47" s="3"/>
      <c r="B47" s="107"/>
      <c r="C47" s="71" t="s">
        <v>63</v>
      </c>
      <c r="D47" s="17"/>
      <c r="E47" s="36"/>
      <c r="H47" s="4" t="s">
        <v>71</v>
      </c>
    </row>
    <row r="48" spans="1:16" ht="14.5" thickBot="1" x14ac:dyDescent="0.35">
      <c r="B48" s="107"/>
      <c r="C48" s="67" t="s">
        <v>205</v>
      </c>
      <c r="D48" s="38"/>
      <c r="E48" s="36"/>
      <c r="H48" s="4" t="s">
        <v>72</v>
      </c>
    </row>
    <row r="49" spans="2:8" x14ac:dyDescent="0.3">
      <c r="B49" s="107"/>
      <c r="C49" s="71" t="s">
        <v>59</v>
      </c>
      <c r="D49" s="16" t="s">
        <v>854</v>
      </c>
      <c r="E49" s="36"/>
      <c r="H49" s="4" t="s">
        <v>73</v>
      </c>
    </row>
    <row r="50" spans="2:8" ht="14.5" x14ac:dyDescent="0.35">
      <c r="B50" s="107"/>
      <c r="C50" s="71" t="s">
        <v>61</v>
      </c>
      <c r="D50" s="251" t="s">
        <v>855</v>
      </c>
      <c r="E50" s="36"/>
      <c r="H50" s="4" t="s">
        <v>74</v>
      </c>
    </row>
    <row r="51" spans="2:8" ht="14.5" thickBot="1" x14ac:dyDescent="0.35">
      <c r="B51" s="107"/>
      <c r="C51" s="71" t="s">
        <v>63</v>
      </c>
      <c r="D51" s="17"/>
      <c r="E51" s="36"/>
      <c r="H51" s="4" t="s">
        <v>75</v>
      </c>
    </row>
    <row r="52" spans="2:8" ht="14.5" thickBot="1" x14ac:dyDescent="0.35">
      <c r="B52" s="107"/>
      <c r="C52" s="67" t="s">
        <v>205</v>
      </c>
      <c r="D52" s="38"/>
      <c r="E52" s="36"/>
      <c r="H52" s="4" t="s">
        <v>76</v>
      </c>
    </row>
    <row r="53" spans="2:8" x14ac:dyDescent="0.3">
      <c r="B53" s="107"/>
      <c r="C53" s="71" t="s">
        <v>59</v>
      </c>
      <c r="D53" s="16"/>
      <c r="E53" s="36"/>
      <c r="H53" s="4" t="s">
        <v>77</v>
      </c>
    </row>
    <row r="54" spans="2:8" x14ac:dyDescent="0.3">
      <c r="B54" s="107"/>
      <c r="C54" s="71" t="s">
        <v>61</v>
      </c>
      <c r="D54" s="13"/>
      <c r="E54" s="36"/>
      <c r="H54" s="4" t="s">
        <v>78</v>
      </c>
    </row>
    <row r="55" spans="2:8" ht="14.5" thickBot="1" x14ac:dyDescent="0.35">
      <c r="B55" s="107"/>
      <c r="C55" s="71" t="s">
        <v>63</v>
      </c>
      <c r="D55" s="17"/>
      <c r="E55" s="36"/>
      <c r="H55" s="4" t="s">
        <v>79</v>
      </c>
    </row>
    <row r="56" spans="2:8" ht="14.5" thickBot="1" x14ac:dyDescent="0.35">
      <c r="B56" s="107"/>
      <c r="C56" s="67" t="s">
        <v>205</v>
      </c>
      <c r="D56" s="38"/>
      <c r="E56" s="36"/>
      <c r="H56" s="4" t="s">
        <v>80</v>
      </c>
    </row>
    <row r="57" spans="2:8" x14ac:dyDescent="0.3">
      <c r="B57" s="107"/>
      <c r="C57" s="71" t="s">
        <v>59</v>
      </c>
      <c r="D57" s="16"/>
      <c r="E57" s="36"/>
      <c r="H57" s="4" t="s">
        <v>81</v>
      </c>
    </row>
    <row r="58" spans="2:8" x14ac:dyDescent="0.3">
      <c r="B58" s="107"/>
      <c r="C58" s="71" t="s">
        <v>61</v>
      </c>
      <c r="D58" s="13"/>
      <c r="E58" s="36"/>
      <c r="H58" s="4" t="s">
        <v>82</v>
      </c>
    </row>
    <row r="59" spans="2:8" ht="14.5" thickBot="1" x14ac:dyDescent="0.35">
      <c r="B59" s="107"/>
      <c r="C59" s="71" t="s">
        <v>63</v>
      </c>
      <c r="D59" s="17"/>
      <c r="E59" s="36"/>
      <c r="H59" s="4" t="s">
        <v>83</v>
      </c>
    </row>
    <row r="60" spans="2:8" ht="14.5" thickBot="1" x14ac:dyDescent="0.35">
      <c r="B60" s="112"/>
      <c r="C60" s="113"/>
      <c r="D60" s="72"/>
      <c r="E60" s="41"/>
      <c r="H60" s="4" t="s">
        <v>84</v>
      </c>
    </row>
    <row r="61" spans="2:8" x14ac:dyDescent="0.3">
      <c r="H61" s="4" t="s">
        <v>85</v>
      </c>
    </row>
    <row r="62" spans="2:8" x14ac:dyDescent="0.3">
      <c r="H62" s="4" t="s">
        <v>86</v>
      </c>
    </row>
    <row r="63" spans="2:8" x14ac:dyDescent="0.3">
      <c r="H63" s="4" t="s">
        <v>87</v>
      </c>
    </row>
    <row r="64" spans="2:8" x14ac:dyDescent="0.3">
      <c r="H64" s="4" t="s">
        <v>88</v>
      </c>
    </row>
    <row r="65" spans="8:8" x14ac:dyDescent="0.3">
      <c r="H65" s="4" t="s">
        <v>89</v>
      </c>
    </row>
    <row r="66" spans="8:8" x14ac:dyDescent="0.3">
      <c r="H66" s="4" t="s">
        <v>90</v>
      </c>
    </row>
    <row r="67" spans="8:8" x14ac:dyDescent="0.3">
      <c r="H67" s="4" t="s">
        <v>91</v>
      </c>
    </row>
    <row r="68" spans="8:8" x14ac:dyDescent="0.3">
      <c r="H68" s="4" t="s">
        <v>92</v>
      </c>
    </row>
    <row r="69" spans="8:8" x14ac:dyDescent="0.3">
      <c r="H69" s="4" t="s">
        <v>93</v>
      </c>
    </row>
    <row r="70" spans="8:8" x14ac:dyDescent="0.3">
      <c r="H70" s="4" t="s">
        <v>94</v>
      </c>
    </row>
    <row r="71" spans="8:8" x14ac:dyDescent="0.3">
      <c r="H71" s="4" t="s">
        <v>95</v>
      </c>
    </row>
    <row r="72" spans="8:8" x14ac:dyDescent="0.3">
      <c r="H72" s="4" t="s">
        <v>96</v>
      </c>
    </row>
    <row r="73" spans="8:8" x14ac:dyDescent="0.3">
      <c r="H73" s="4" t="s">
        <v>97</v>
      </c>
    </row>
    <row r="74" spans="8:8" x14ac:dyDescent="0.3">
      <c r="H74" s="4" t="s">
        <v>98</v>
      </c>
    </row>
    <row r="75" spans="8:8" x14ac:dyDescent="0.3">
      <c r="H75" s="4" t="s">
        <v>99</v>
      </c>
    </row>
    <row r="76" spans="8:8" x14ac:dyDescent="0.3">
      <c r="H76" s="4" t="s">
        <v>100</v>
      </c>
    </row>
    <row r="77" spans="8:8" x14ac:dyDescent="0.3">
      <c r="H77" s="4" t="s">
        <v>101</v>
      </c>
    </row>
    <row r="78" spans="8:8" x14ac:dyDescent="0.3">
      <c r="H78" s="4" t="s">
        <v>102</v>
      </c>
    </row>
    <row r="79" spans="8:8" x14ac:dyDescent="0.3">
      <c r="H79" s="4" t="s">
        <v>103</v>
      </c>
    </row>
    <row r="80" spans="8:8" x14ac:dyDescent="0.3">
      <c r="H80" s="4" t="s">
        <v>104</v>
      </c>
    </row>
    <row r="81" spans="8:8" x14ac:dyDescent="0.3">
      <c r="H81" s="4" t="s">
        <v>105</v>
      </c>
    </row>
    <row r="82" spans="8:8" x14ac:dyDescent="0.3">
      <c r="H82" s="4" t="s">
        <v>106</v>
      </c>
    </row>
    <row r="83" spans="8:8" x14ac:dyDescent="0.3">
      <c r="H83" s="4" t="s">
        <v>107</v>
      </c>
    </row>
    <row r="84" spans="8:8" x14ac:dyDescent="0.3">
      <c r="H84" s="4" t="s">
        <v>108</v>
      </c>
    </row>
    <row r="85" spans="8:8" x14ac:dyDescent="0.3">
      <c r="H85" s="4" t="s">
        <v>109</v>
      </c>
    </row>
    <row r="86" spans="8:8" x14ac:dyDescent="0.3">
      <c r="H86" s="4" t="s">
        <v>110</v>
      </c>
    </row>
    <row r="87" spans="8:8" x14ac:dyDescent="0.3">
      <c r="H87" s="4" t="s">
        <v>111</v>
      </c>
    </row>
    <row r="88" spans="8:8" x14ac:dyDescent="0.3">
      <c r="H88" s="4" t="s">
        <v>112</v>
      </c>
    </row>
    <row r="89" spans="8:8" x14ac:dyDescent="0.3">
      <c r="H89" s="4" t="s">
        <v>113</v>
      </c>
    </row>
    <row r="90" spans="8:8" x14ac:dyDescent="0.3">
      <c r="H90" s="4" t="s">
        <v>114</v>
      </c>
    </row>
    <row r="91" spans="8:8" x14ac:dyDescent="0.3">
      <c r="H91" s="4" t="s">
        <v>115</v>
      </c>
    </row>
    <row r="92" spans="8:8" x14ac:dyDescent="0.3">
      <c r="H92" s="4" t="s">
        <v>116</v>
      </c>
    </row>
    <row r="93" spans="8:8" x14ac:dyDescent="0.3">
      <c r="H93" s="4" t="s">
        <v>117</v>
      </c>
    </row>
    <row r="94" spans="8:8" x14ac:dyDescent="0.3">
      <c r="H94" s="4" t="s">
        <v>118</v>
      </c>
    </row>
    <row r="95" spans="8:8" x14ac:dyDescent="0.3">
      <c r="H95" s="4" t="s">
        <v>119</v>
      </c>
    </row>
    <row r="96" spans="8:8" x14ac:dyDescent="0.3">
      <c r="H96" s="4" t="s">
        <v>120</v>
      </c>
    </row>
    <row r="97" spans="8:8" x14ac:dyDescent="0.3">
      <c r="H97" s="4" t="s">
        <v>121</v>
      </c>
    </row>
    <row r="98" spans="8:8" x14ac:dyDescent="0.3">
      <c r="H98" s="4" t="s">
        <v>122</v>
      </c>
    </row>
    <row r="99" spans="8:8" x14ac:dyDescent="0.3">
      <c r="H99" s="4" t="s">
        <v>123</v>
      </c>
    </row>
    <row r="100" spans="8:8" x14ac:dyDescent="0.3">
      <c r="H100" s="4" t="s">
        <v>124</v>
      </c>
    </row>
    <row r="101" spans="8:8" x14ac:dyDescent="0.3">
      <c r="H101" s="4" t="s">
        <v>125</v>
      </c>
    </row>
    <row r="102" spans="8:8" x14ac:dyDescent="0.3">
      <c r="H102" s="4" t="s">
        <v>126</v>
      </c>
    </row>
    <row r="103" spans="8:8" x14ac:dyDescent="0.3">
      <c r="H103" s="4" t="s">
        <v>127</v>
      </c>
    </row>
    <row r="104" spans="8:8" x14ac:dyDescent="0.3">
      <c r="H104" s="4" t="s">
        <v>128</v>
      </c>
    </row>
    <row r="105" spans="8:8" x14ac:dyDescent="0.3">
      <c r="H105" s="4" t="s">
        <v>129</v>
      </c>
    </row>
    <row r="106" spans="8:8" x14ac:dyDescent="0.3">
      <c r="H106" s="4" t="s">
        <v>130</v>
      </c>
    </row>
    <row r="107" spans="8:8" x14ac:dyDescent="0.3">
      <c r="H107" s="4" t="s">
        <v>131</v>
      </c>
    </row>
    <row r="108" spans="8:8" x14ac:dyDescent="0.3">
      <c r="H108" s="4" t="s">
        <v>132</v>
      </c>
    </row>
    <row r="109" spans="8:8" x14ac:dyDescent="0.3">
      <c r="H109" s="4" t="s">
        <v>133</v>
      </c>
    </row>
    <row r="110" spans="8:8" x14ac:dyDescent="0.3">
      <c r="H110" s="4" t="s">
        <v>134</v>
      </c>
    </row>
    <row r="111" spans="8:8" x14ac:dyDescent="0.3">
      <c r="H111" s="4" t="s">
        <v>135</v>
      </c>
    </row>
    <row r="112" spans="8:8" x14ac:dyDescent="0.3">
      <c r="H112" s="4" t="s">
        <v>136</v>
      </c>
    </row>
    <row r="113" spans="8:8" x14ac:dyDescent="0.3">
      <c r="H113" s="4" t="s">
        <v>137</v>
      </c>
    </row>
    <row r="114" spans="8:8" x14ac:dyDescent="0.3">
      <c r="H114" s="4" t="s">
        <v>138</v>
      </c>
    </row>
    <row r="115" spans="8:8" x14ac:dyDescent="0.3">
      <c r="H115" s="4" t="s">
        <v>139</v>
      </c>
    </row>
    <row r="116" spans="8:8" x14ac:dyDescent="0.3">
      <c r="H116" s="4" t="s">
        <v>140</v>
      </c>
    </row>
    <row r="117" spans="8:8" x14ac:dyDescent="0.3">
      <c r="H117" s="4" t="s">
        <v>141</v>
      </c>
    </row>
    <row r="118" spans="8:8" x14ac:dyDescent="0.3">
      <c r="H118" s="4" t="s">
        <v>142</v>
      </c>
    </row>
    <row r="119" spans="8:8" x14ac:dyDescent="0.3">
      <c r="H119" s="4" t="s">
        <v>143</v>
      </c>
    </row>
    <row r="120" spans="8:8" x14ac:dyDescent="0.3">
      <c r="H120" s="4" t="s">
        <v>144</v>
      </c>
    </row>
    <row r="121" spans="8:8" x14ac:dyDescent="0.3">
      <c r="H121" s="4" t="s">
        <v>145</v>
      </c>
    </row>
    <row r="122" spans="8:8" x14ac:dyDescent="0.3">
      <c r="H122" s="4" t="s">
        <v>146</v>
      </c>
    </row>
    <row r="123" spans="8:8" x14ac:dyDescent="0.3">
      <c r="H123" s="4" t="s">
        <v>147</v>
      </c>
    </row>
    <row r="124" spans="8:8" x14ac:dyDescent="0.3">
      <c r="H124" s="4" t="s">
        <v>148</v>
      </c>
    </row>
    <row r="125" spans="8:8" x14ac:dyDescent="0.3">
      <c r="H125" s="4" t="s">
        <v>149</v>
      </c>
    </row>
    <row r="126" spans="8:8" x14ac:dyDescent="0.3">
      <c r="H126" s="4" t="s">
        <v>150</v>
      </c>
    </row>
    <row r="127" spans="8:8" x14ac:dyDescent="0.3">
      <c r="H127" s="4" t="s">
        <v>151</v>
      </c>
    </row>
    <row r="128" spans="8:8" x14ac:dyDescent="0.3">
      <c r="H128" s="4" t="s">
        <v>152</v>
      </c>
    </row>
    <row r="129" spans="8:8" x14ac:dyDescent="0.3">
      <c r="H129" s="4" t="s">
        <v>153</v>
      </c>
    </row>
    <row r="130" spans="8:8" x14ac:dyDescent="0.3">
      <c r="H130" s="4" t="s">
        <v>154</v>
      </c>
    </row>
    <row r="131" spans="8:8" x14ac:dyDescent="0.3">
      <c r="H131" s="4" t="s">
        <v>155</v>
      </c>
    </row>
    <row r="132" spans="8:8" x14ac:dyDescent="0.3">
      <c r="H132" s="4" t="s">
        <v>156</v>
      </c>
    </row>
    <row r="133" spans="8:8" x14ac:dyDescent="0.3">
      <c r="H133" s="4" t="s">
        <v>157</v>
      </c>
    </row>
    <row r="134" spans="8:8" x14ac:dyDescent="0.3">
      <c r="H134" s="4" t="s">
        <v>158</v>
      </c>
    </row>
    <row r="135" spans="8:8" x14ac:dyDescent="0.3">
      <c r="H135" s="4" t="s">
        <v>159</v>
      </c>
    </row>
    <row r="136" spans="8:8" x14ac:dyDescent="0.3">
      <c r="H136" s="4" t="s">
        <v>160</v>
      </c>
    </row>
    <row r="137" spans="8:8" x14ac:dyDescent="0.3">
      <c r="H137" s="4" t="s">
        <v>161</v>
      </c>
    </row>
    <row r="138" spans="8:8" x14ac:dyDescent="0.3">
      <c r="H138" s="4" t="s">
        <v>162</v>
      </c>
    </row>
    <row r="139" spans="8:8" x14ac:dyDescent="0.3">
      <c r="H139" s="4" t="s">
        <v>163</v>
      </c>
    </row>
    <row r="140" spans="8:8" x14ac:dyDescent="0.3">
      <c r="H140" s="4" t="s">
        <v>164</v>
      </c>
    </row>
    <row r="141" spans="8:8" x14ac:dyDescent="0.3">
      <c r="H141" s="4" t="s">
        <v>165</v>
      </c>
    </row>
    <row r="142" spans="8:8" x14ac:dyDescent="0.3">
      <c r="H142" s="4" t="s">
        <v>166</v>
      </c>
    </row>
    <row r="143" spans="8:8" x14ac:dyDescent="0.3">
      <c r="H143" s="4" t="s">
        <v>167</v>
      </c>
    </row>
    <row r="144" spans="8:8" x14ac:dyDescent="0.3">
      <c r="H144" s="4" t="s">
        <v>168</v>
      </c>
    </row>
    <row r="145" spans="8:8" x14ac:dyDescent="0.3">
      <c r="H145" s="4" t="s">
        <v>169</v>
      </c>
    </row>
    <row r="146" spans="8:8" x14ac:dyDescent="0.3">
      <c r="H146" s="4" t="s">
        <v>170</v>
      </c>
    </row>
    <row r="147" spans="8:8" x14ac:dyDescent="0.3">
      <c r="H147" s="4" t="s">
        <v>171</v>
      </c>
    </row>
    <row r="148" spans="8:8" x14ac:dyDescent="0.3">
      <c r="H148" s="4" t="s">
        <v>172</v>
      </c>
    </row>
    <row r="149" spans="8:8" x14ac:dyDescent="0.3">
      <c r="H149" s="4" t="s">
        <v>173</v>
      </c>
    </row>
    <row r="150" spans="8:8" x14ac:dyDescent="0.3">
      <c r="H150" s="4" t="s">
        <v>174</v>
      </c>
    </row>
    <row r="151" spans="8:8" x14ac:dyDescent="0.3">
      <c r="H151" s="4" t="s">
        <v>175</v>
      </c>
    </row>
    <row r="152" spans="8:8" x14ac:dyDescent="0.3">
      <c r="H152" s="4" t="s">
        <v>176</v>
      </c>
    </row>
    <row r="153" spans="8:8" x14ac:dyDescent="0.3">
      <c r="H153" s="4" t="s">
        <v>177</v>
      </c>
    </row>
    <row r="154" spans="8:8" x14ac:dyDescent="0.3">
      <c r="H154" s="4" t="s">
        <v>178</v>
      </c>
    </row>
    <row r="155" spans="8:8" x14ac:dyDescent="0.3">
      <c r="H155" s="4" t="s">
        <v>179</v>
      </c>
    </row>
    <row r="156" spans="8:8" x14ac:dyDescent="0.3">
      <c r="H156" s="4" t="s">
        <v>180</v>
      </c>
    </row>
    <row r="157" spans="8:8" x14ac:dyDescent="0.3">
      <c r="H157" s="4" t="s">
        <v>181</v>
      </c>
    </row>
    <row r="158" spans="8:8" x14ac:dyDescent="0.3">
      <c r="H158" s="4" t="s">
        <v>182</v>
      </c>
    </row>
    <row r="159" spans="8:8" x14ac:dyDescent="0.3">
      <c r="H159" s="4" t="s">
        <v>183</v>
      </c>
    </row>
    <row r="160" spans="8:8" x14ac:dyDescent="0.3">
      <c r="H160" s="4" t="s">
        <v>184</v>
      </c>
    </row>
    <row r="161" spans="8:8" x14ac:dyDescent="0.3">
      <c r="H161" s="4" t="s">
        <v>185</v>
      </c>
    </row>
    <row r="162" spans="8:8" x14ac:dyDescent="0.3">
      <c r="H162" s="4" t="s">
        <v>186</v>
      </c>
    </row>
    <row r="163" spans="8:8" x14ac:dyDescent="0.3">
      <c r="H163" s="4" t="s">
        <v>187</v>
      </c>
    </row>
    <row r="164" spans="8:8" x14ac:dyDescent="0.3">
      <c r="H164" s="4" t="s">
        <v>188</v>
      </c>
    </row>
    <row r="165" spans="8:8" x14ac:dyDescent="0.3">
      <c r="H165" s="4" t="s">
        <v>189</v>
      </c>
    </row>
    <row r="166" spans="8:8" x14ac:dyDescent="0.3">
      <c r="H166" s="4" t="s">
        <v>190</v>
      </c>
    </row>
    <row r="167" spans="8:8" x14ac:dyDescent="0.3">
      <c r="H167" s="4" t="s">
        <v>191</v>
      </c>
    </row>
    <row r="168" spans="8:8" x14ac:dyDescent="0.3">
      <c r="H168" s="4" t="s">
        <v>192</v>
      </c>
    </row>
    <row r="169" spans="8:8" x14ac:dyDescent="0.3">
      <c r="H169" s="4" t="s">
        <v>193</v>
      </c>
    </row>
    <row r="170" spans="8:8" x14ac:dyDescent="0.3">
      <c r="H170" s="4" t="s">
        <v>194</v>
      </c>
    </row>
    <row r="171" spans="8:8" x14ac:dyDescent="0.3">
      <c r="H171" s="4" t="s">
        <v>195</v>
      </c>
    </row>
    <row r="172" spans="8:8" x14ac:dyDescent="0.3">
      <c r="H172" s="4" t="s">
        <v>196</v>
      </c>
    </row>
    <row r="173" spans="8:8" x14ac:dyDescent="0.3">
      <c r="H173" s="4" t="s">
        <v>197</v>
      </c>
    </row>
    <row r="174" spans="8:8" x14ac:dyDescent="0.3">
      <c r="H174" s="4" t="s">
        <v>198</v>
      </c>
    </row>
    <row r="175" spans="8:8" x14ac:dyDescent="0.3">
      <c r="H175" s="4" t="s">
        <v>199</v>
      </c>
    </row>
    <row r="176" spans="8:8" x14ac:dyDescent="0.3">
      <c r="H176" s="4" t="s">
        <v>200</v>
      </c>
    </row>
    <row r="177" spans="8:8" x14ac:dyDescent="0.3">
      <c r="H177" s="4" t="s">
        <v>201</v>
      </c>
    </row>
  </sheetData>
  <mergeCells count="9">
    <mergeCell ref="B36:C36"/>
    <mergeCell ref="B16:C16"/>
    <mergeCell ref="B19:C19"/>
    <mergeCell ref="B23:C24"/>
    <mergeCell ref="D23:D24"/>
    <mergeCell ref="B25:C25"/>
    <mergeCell ref="B26:C26"/>
    <mergeCell ref="B27:C27"/>
    <mergeCell ref="B32:C32"/>
  </mergeCells>
  <dataValidations count="5">
    <dataValidation type="list" allowBlank="1" showInputMessage="1" showErrorMessage="1" sqref="IV65526:IV65530">
      <formula1>$H$15:$H$177</formula1>
    </dataValidation>
    <dataValidation type="list" allowBlank="1" showInputMessage="1" showErrorMessage="1" sqref="IV65525">
      <formula1>$I$15:$I$17</formula1>
    </dataValidation>
    <dataValidation type="list" allowBlank="1" showInputMessage="1" showErrorMessage="1" sqref="D65533">
      <formula1>$O$15:$O$26</formula1>
    </dataValidation>
    <dataValidation type="list" allowBlank="1" showInputMessage="1" showErrorMessage="1" sqref="IV65532">
      <formula1>$K$15:$K$19</formula1>
    </dataValidation>
    <dataValidation type="list" allowBlank="1" showInputMessage="1" showErrorMessage="1" sqref="D65534">
      <formula1>$P$15:$P$26</formula1>
    </dataValidation>
  </dataValidations>
  <hyperlinks>
    <hyperlink ref="D46" r:id="rId1"/>
    <hyperlink ref="D38" r:id="rId2"/>
    <hyperlink ref="D33" r:id="rId3"/>
    <hyperlink ref="D50" r:id="rId4"/>
    <hyperlink ref="D42" r:id="rId5"/>
  </hyperlinks>
  <pageMargins left="0.7" right="0.7" top="0.75" bottom="0.75" header="0.3" footer="0.3"/>
  <pageSetup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G4" sqref="G4:G12"/>
    </sheetView>
  </sheetViews>
  <sheetFormatPr defaultRowHeight="14.5" x14ac:dyDescent="0.35"/>
  <cols>
    <col min="2" max="2" width="18.7265625" customWidth="1"/>
    <col min="3" max="3" width="9.7265625" bestFit="1" customWidth="1"/>
    <col min="7" max="7" width="32.453125" customWidth="1"/>
  </cols>
  <sheetData>
    <row r="1" spans="1:9" ht="35.25" customHeight="1" x14ac:dyDescent="0.35">
      <c r="A1" s="431"/>
      <c r="B1" s="734" t="s">
        <v>930</v>
      </c>
      <c r="C1" s="734"/>
      <c r="D1" s="734"/>
      <c r="E1" s="734"/>
      <c r="F1" s="734"/>
      <c r="G1" s="734"/>
      <c r="H1" s="734"/>
    </row>
    <row r="2" spans="1:9" ht="16" thickBot="1" x14ac:dyDescent="0.4">
      <c r="A2" s="431"/>
      <c r="B2" s="432"/>
      <c r="C2" s="433"/>
      <c r="D2" s="432"/>
      <c r="E2" s="432"/>
      <c r="F2" s="432"/>
      <c r="G2" s="432"/>
      <c r="H2" s="432"/>
    </row>
    <row r="3" spans="1:9" ht="78.5" thickBot="1" x14ac:dyDescent="0.4">
      <c r="A3" s="431"/>
      <c r="B3" s="434" t="s">
        <v>217</v>
      </c>
      <c r="C3" s="434" t="s">
        <v>931</v>
      </c>
      <c r="D3" s="434" t="s">
        <v>932</v>
      </c>
      <c r="E3" s="434" t="s">
        <v>933</v>
      </c>
      <c r="F3" s="434" t="s">
        <v>935</v>
      </c>
      <c r="G3" s="434" t="s">
        <v>934</v>
      </c>
      <c r="H3" s="432"/>
    </row>
    <row r="4" spans="1:9" ht="77.25" customHeight="1" thickBot="1" x14ac:dyDescent="0.4">
      <c r="A4" s="431"/>
      <c r="B4" s="434" t="s">
        <v>922</v>
      </c>
      <c r="C4" s="435">
        <f>' Financial information'!F17</f>
        <v>11334.11</v>
      </c>
      <c r="D4" s="435">
        <v>43078.947368421097</v>
      </c>
      <c r="E4" s="435">
        <f>C4-D4</f>
        <v>-31744.837368421096</v>
      </c>
      <c r="F4" s="477">
        <f>C4/D4</f>
        <v>0.26310090409285253</v>
      </c>
      <c r="G4" s="735" t="s">
        <v>942</v>
      </c>
      <c r="H4" s="432"/>
      <c r="I4" s="436">
        <f>(E4/C4)</f>
        <v>-2.8008231231584215</v>
      </c>
    </row>
    <row r="5" spans="1:9" ht="39.5" thickBot="1" x14ac:dyDescent="0.4">
      <c r="A5" s="431"/>
      <c r="B5" s="434" t="s">
        <v>923</v>
      </c>
      <c r="C5" s="435">
        <f>' Financial information'!F18</f>
        <v>34160.920000000006</v>
      </c>
      <c r="D5" s="435">
        <v>52631.578947368398</v>
      </c>
      <c r="E5" s="435">
        <f>C5-D5</f>
        <v>-18470.658947368393</v>
      </c>
      <c r="F5" s="477">
        <f t="shared" ref="F5:F13" si="0">C5/D5</f>
        <v>0.64905748000000041</v>
      </c>
      <c r="G5" s="736"/>
      <c r="H5" s="432"/>
      <c r="I5" s="436">
        <f>(E5/C5)</f>
        <v>-0.54069559447955118</v>
      </c>
    </row>
    <row r="6" spans="1:9" ht="39.5" thickBot="1" x14ac:dyDescent="0.4">
      <c r="A6" s="431"/>
      <c r="B6" s="434" t="s">
        <v>924</v>
      </c>
      <c r="C6" s="435">
        <f>' Financial information'!F19</f>
        <v>255227.75</v>
      </c>
      <c r="D6" s="435">
        <v>502000</v>
      </c>
      <c r="E6" s="435">
        <f t="shared" ref="E6:E13" si="1">C6-D6</f>
        <v>-246772.25</v>
      </c>
      <c r="F6" s="477">
        <f t="shared" si="0"/>
        <v>0.508421812749004</v>
      </c>
      <c r="G6" s="736"/>
      <c r="H6" s="432"/>
      <c r="I6" s="436"/>
    </row>
    <row r="7" spans="1:9" ht="52.5" thickBot="1" x14ac:dyDescent="0.4">
      <c r="A7" s="431"/>
      <c r="B7" s="434" t="s">
        <v>925</v>
      </c>
      <c r="C7" s="435">
        <f>' Financial information'!F20</f>
        <v>213371.12</v>
      </c>
      <c r="D7" s="435">
        <v>500000</v>
      </c>
      <c r="E7" s="435">
        <f t="shared" si="1"/>
        <v>-286628.88</v>
      </c>
      <c r="F7" s="477">
        <f t="shared" si="0"/>
        <v>0.42674223999999999</v>
      </c>
      <c r="G7" s="736"/>
      <c r="H7" s="432"/>
      <c r="I7" s="436"/>
    </row>
    <row r="8" spans="1:9" ht="26.5" thickBot="1" x14ac:dyDescent="0.4">
      <c r="A8" s="431"/>
      <c r="B8" s="434" t="s">
        <v>926</v>
      </c>
      <c r="C8" s="435">
        <f>' Financial information'!F21</f>
        <v>31849.11</v>
      </c>
      <c r="D8" s="435">
        <v>65131.578947368427</v>
      </c>
      <c r="E8" s="435">
        <f t="shared" si="1"/>
        <v>-33282.468947368427</v>
      </c>
      <c r="F8" s="477">
        <f t="shared" si="0"/>
        <v>0.48899643636363632</v>
      </c>
      <c r="G8" s="736"/>
      <c r="H8" s="432"/>
      <c r="I8" s="436"/>
    </row>
    <row r="9" spans="1:9" ht="39.5" thickBot="1" x14ac:dyDescent="0.4">
      <c r="A9" s="431"/>
      <c r="B9" s="434" t="s">
        <v>927</v>
      </c>
      <c r="C9" s="435">
        <f>' Financial information'!F22</f>
        <v>519532.46</v>
      </c>
      <c r="D9" s="435">
        <v>634000</v>
      </c>
      <c r="E9" s="435">
        <f t="shared" si="1"/>
        <v>-114467.53999999998</v>
      </c>
      <c r="F9" s="477">
        <f t="shared" si="0"/>
        <v>0.8194518296529969</v>
      </c>
      <c r="G9" s="736"/>
      <c r="H9" s="432"/>
      <c r="I9" s="436"/>
    </row>
    <row r="10" spans="1:9" ht="15" thickBot="1" x14ac:dyDescent="0.4">
      <c r="A10" s="431"/>
      <c r="B10" s="434" t="s">
        <v>928</v>
      </c>
      <c r="C10" s="435">
        <f>' Financial information'!F23</f>
        <v>17063.500000000004</v>
      </c>
      <c r="D10" s="435">
        <v>70000</v>
      </c>
      <c r="E10" s="435">
        <f t="shared" si="1"/>
        <v>-52936.5</v>
      </c>
      <c r="F10" s="477">
        <f t="shared" si="0"/>
        <v>0.24376428571428577</v>
      </c>
      <c r="G10" s="736"/>
      <c r="H10" s="432"/>
      <c r="I10" s="436"/>
    </row>
    <row r="11" spans="1:9" ht="15" thickBot="1" x14ac:dyDescent="0.4">
      <c r="A11" s="431"/>
      <c r="B11" s="434" t="s">
        <v>725</v>
      </c>
      <c r="C11" s="435">
        <f>' Financial information'!F24</f>
        <v>58544.05</v>
      </c>
      <c r="D11" s="435">
        <v>75684.210526315786</v>
      </c>
      <c r="E11" s="435">
        <f t="shared" si="1"/>
        <v>-17140.160526315783</v>
      </c>
      <c r="F11" s="477">
        <f t="shared" si="0"/>
        <v>0.7735305632823366</v>
      </c>
      <c r="G11" s="736"/>
      <c r="H11" s="432"/>
      <c r="I11" s="436"/>
    </row>
    <row r="12" spans="1:9" ht="15" thickBot="1" x14ac:dyDescent="0.4">
      <c r="A12" s="431"/>
      <c r="B12" s="434" t="s">
        <v>726</v>
      </c>
      <c r="C12" s="435">
        <f>' Financial information'!F25</f>
        <v>11571.79</v>
      </c>
      <c r="D12" s="435">
        <v>40925</v>
      </c>
      <c r="E12" s="435">
        <f t="shared" si="1"/>
        <v>-29353.21</v>
      </c>
      <c r="F12" s="477">
        <f t="shared" si="0"/>
        <v>0.28275601710445941</v>
      </c>
      <c r="G12" s="737"/>
      <c r="H12" s="432"/>
      <c r="I12" s="436"/>
    </row>
    <row r="13" spans="1:9" ht="28.5" thickBot="1" x14ac:dyDescent="0.4">
      <c r="A13" s="431"/>
      <c r="B13" s="428" t="s">
        <v>929</v>
      </c>
      <c r="C13" s="435">
        <f>' Financial information'!F26</f>
        <v>100940.21</v>
      </c>
      <c r="D13" s="435">
        <v>79338.052631578947</v>
      </c>
      <c r="E13" s="435">
        <f t="shared" si="1"/>
        <v>21602.15736842106</v>
      </c>
      <c r="F13" s="477">
        <f t="shared" si="0"/>
        <v>1.2722799041808439</v>
      </c>
      <c r="G13" s="478" t="s">
        <v>936</v>
      </c>
      <c r="H13" s="432"/>
      <c r="I13" s="436"/>
    </row>
    <row r="14" spans="1:9" ht="15" thickBot="1" x14ac:dyDescent="0.4">
      <c r="A14" s="431"/>
      <c r="B14" s="115"/>
      <c r="C14" s="435"/>
      <c r="D14" s="435"/>
      <c r="E14" s="435"/>
      <c r="F14" s="479"/>
      <c r="G14" s="478"/>
      <c r="H14" s="432"/>
      <c r="I14" s="436"/>
    </row>
    <row r="15" spans="1:9" x14ac:dyDescent="0.35">
      <c r="A15" s="431"/>
      <c r="B15" s="432"/>
      <c r="C15" s="430">
        <f>SUM(C4:C14)</f>
        <v>1253595.02</v>
      </c>
      <c r="D15" s="430">
        <f>SUM(D4:D14)</f>
        <v>2062789.3684210523</v>
      </c>
      <c r="E15" s="430">
        <f>SUM(E4:E12)</f>
        <v>-830796.50578947377</v>
      </c>
      <c r="F15" s="435">
        <f>C15*100/D15</f>
        <v>60.771838326835841</v>
      </c>
      <c r="G15" s="432"/>
      <c r="H15" s="432"/>
    </row>
    <row r="16" spans="1:9" x14ac:dyDescent="0.35">
      <c r="A16" s="431"/>
      <c r="B16" s="432"/>
      <c r="C16" s="432"/>
      <c r="D16" s="432"/>
      <c r="E16" s="432"/>
      <c r="F16" s="432"/>
      <c r="G16" s="432"/>
      <c r="H16" s="432"/>
    </row>
  </sheetData>
  <mergeCells count="2">
    <mergeCell ref="B1:H1"/>
    <mergeCell ref="G4: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25" zoomScale="75" zoomScaleNormal="75" workbookViewId="0">
      <selection activeCell="G15" sqref="G15"/>
    </sheetView>
  </sheetViews>
  <sheetFormatPr defaultColWidth="8.81640625" defaultRowHeight="14.5" x14ac:dyDescent="0.35"/>
  <cols>
    <col min="1" max="1" width="1.26953125" customWidth="1"/>
    <col min="2" max="2" width="2" customWidth="1"/>
    <col min="3" max="3" width="43" customWidth="1"/>
    <col min="4" max="4" width="146.1796875" customWidth="1"/>
    <col min="5" max="5" width="20" customWidth="1"/>
    <col min="6" max="6" width="1.453125" customWidth="1"/>
    <col min="7" max="7" width="58.453125" customWidth="1"/>
  </cols>
  <sheetData>
    <row r="1" spans="1:7" ht="15" thickBot="1" x14ac:dyDescent="0.4">
      <c r="A1" t="s">
        <v>878</v>
      </c>
    </row>
    <row r="2" spans="1:7" ht="15" thickBot="1" x14ac:dyDescent="0.4">
      <c r="B2" s="85"/>
      <c r="C2" s="52"/>
      <c r="D2" s="52"/>
      <c r="E2" s="53"/>
    </row>
    <row r="3" spans="1:7" ht="18" thickBot="1" x14ac:dyDescent="0.4">
      <c r="B3" s="86"/>
      <c r="C3" s="492" t="s">
        <v>268</v>
      </c>
      <c r="D3" s="493"/>
      <c r="E3" s="87"/>
    </row>
    <row r="4" spans="1:7" x14ac:dyDescent="0.35">
      <c r="B4" s="86"/>
      <c r="C4" s="88"/>
      <c r="D4" s="88"/>
      <c r="E4" s="87"/>
    </row>
    <row r="5" spans="1:7" ht="15" thickBot="1" x14ac:dyDescent="0.4">
      <c r="B5" s="86"/>
      <c r="C5" s="89" t="s">
        <v>307</v>
      </c>
      <c r="D5" s="88"/>
      <c r="E5" s="87"/>
    </row>
    <row r="6" spans="1:7" ht="15" thickBot="1" x14ac:dyDescent="0.4">
      <c r="B6" s="86"/>
      <c r="C6" s="97" t="s">
        <v>269</v>
      </c>
      <c r="D6" s="98" t="s">
        <v>270</v>
      </c>
      <c r="E6" s="87"/>
    </row>
    <row r="7" spans="1:7" ht="159" customHeight="1" thickBot="1" x14ac:dyDescent="0.4">
      <c r="B7" s="86"/>
      <c r="C7" s="90" t="s">
        <v>311</v>
      </c>
      <c r="D7" s="283" t="s">
        <v>918</v>
      </c>
      <c r="E7" s="87"/>
    </row>
    <row r="8" spans="1:7" ht="88.5" customHeight="1" thickBot="1" x14ac:dyDescent="0.4">
      <c r="B8" s="86"/>
      <c r="C8" s="91" t="s">
        <v>312</v>
      </c>
      <c r="D8" s="284" t="s">
        <v>937</v>
      </c>
      <c r="E8" s="87"/>
      <c r="G8" s="422"/>
    </row>
    <row r="9" spans="1:7" ht="42.5" thickBot="1" x14ac:dyDescent="0.4">
      <c r="B9" s="86"/>
      <c r="C9" s="92" t="s">
        <v>271</v>
      </c>
      <c r="D9" s="93" t="s">
        <v>840</v>
      </c>
      <c r="E9" s="87"/>
    </row>
    <row r="10" spans="1:7" ht="140.5" thickBot="1" x14ac:dyDescent="0.4">
      <c r="B10" s="86"/>
      <c r="C10" s="90" t="s">
        <v>284</v>
      </c>
      <c r="D10" s="443" t="s">
        <v>938</v>
      </c>
      <c r="E10" s="87"/>
      <c r="G10" s="421"/>
    </row>
    <row r="11" spans="1:7" x14ac:dyDescent="0.35">
      <c r="B11" s="86"/>
      <c r="C11" s="88"/>
      <c r="D11" s="88"/>
      <c r="E11" s="87"/>
    </row>
    <row r="12" spans="1:7" ht="15" thickBot="1" x14ac:dyDescent="0.4">
      <c r="B12" s="86"/>
      <c r="C12" s="494" t="s">
        <v>308</v>
      </c>
      <c r="D12" s="494"/>
      <c r="E12" s="87"/>
    </row>
    <row r="13" spans="1:7" ht="15" thickBot="1" x14ac:dyDescent="0.4">
      <c r="B13" s="86"/>
      <c r="C13" s="99" t="s">
        <v>272</v>
      </c>
      <c r="D13" s="99" t="s">
        <v>270</v>
      </c>
      <c r="E13" s="87"/>
    </row>
    <row r="14" spans="1:7" ht="15" thickBot="1" x14ac:dyDescent="0.4">
      <c r="B14" s="86"/>
      <c r="C14" s="491" t="s">
        <v>309</v>
      </c>
      <c r="D14" s="491"/>
      <c r="E14" s="87"/>
    </row>
    <row r="15" spans="1:7" ht="348.5" thickBot="1" x14ac:dyDescent="0.4">
      <c r="B15" s="86"/>
      <c r="C15" s="92" t="s">
        <v>313</v>
      </c>
      <c r="D15" s="444" t="s">
        <v>842</v>
      </c>
      <c r="E15" s="87"/>
    </row>
    <row r="16" spans="1:7" ht="56.5" thickBot="1" x14ac:dyDescent="0.4">
      <c r="B16" s="86"/>
      <c r="C16" s="92" t="s">
        <v>314</v>
      </c>
      <c r="D16" s="92" t="s">
        <v>843</v>
      </c>
      <c r="E16" s="87"/>
      <c r="G16" s="421"/>
    </row>
    <row r="17" spans="2:7" ht="15" thickBot="1" x14ac:dyDescent="0.4">
      <c r="B17" s="86"/>
      <c r="C17" s="491" t="s">
        <v>310</v>
      </c>
      <c r="D17" s="491"/>
      <c r="E17" s="87"/>
    </row>
    <row r="18" spans="2:7" ht="141" thickBot="1" x14ac:dyDescent="0.4">
      <c r="B18" s="86"/>
      <c r="C18" s="92" t="s">
        <v>315</v>
      </c>
      <c r="D18" s="285" t="s">
        <v>844</v>
      </c>
      <c r="E18" s="87"/>
      <c r="G18" s="421"/>
    </row>
    <row r="19" spans="2:7" ht="56.5" thickBot="1" x14ac:dyDescent="0.4">
      <c r="B19" s="86"/>
      <c r="C19" s="92" t="s">
        <v>306</v>
      </c>
      <c r="D19" s="285" t="s">
        <v>919</v>
      </c>
      <c r="E19" s="87"/>
      <c r="G19" s="421"/>
    </row>
    <row r="20" spans="2:7" ht="15" thickBot="1" x14ac:dyDescent="0.4">
      <c r="B20" s="86"/>
      <c r="C20" s="491" t="s">
        <v>273</v>
      </c>
      <c r="D20" s="491"/>
      <c r="E20" s="87"/>
    </row>
    <row r="21" spans="2:7" ht="42.5" thickBot="1" x14ac:dyDescent="0.4">
      <c r="B21" s="86"/>
      <c r="C21" s="95" t="s">
        <v>274</v>
      </c>
      <c r="D21" s="95" t="s">
        <v>845</v>
      </c>
      <c r="E21" s="87"/>
    </row>
    <row r="22" spans="2:7" ht="350.5" thickBot="1" x14ac:dyDescent="0.4">
      <c r="B22" s="86"/>
      <c r="C22" s="95" t="s">
        <v>275</v>
      </c>
      <c r="D22" s="95" t="s">
        <v>920</v>
      </c>
      <c r="E22" s="87"/>
    </row>
    <row r="23" spans="2:7" ht="84.5" thickBot="1" x14ac:dyDescent="0.4">
      <c r="B23" s="86"/>
      <c r="C23" s="95" t="s">
        <v>276</v>
      </c>
      <c r="D23" s="95" t="s">
        <v>846</v>
      </c>
      <c r="E23" s="87"/>
    </row>
    <row r="24" spans="2:7" ht="15" thickBot="1" x14ac:dyDescent="0.4">
      <c r="B24" s="86"/>
      <c r="C24" s="491" t="s">
        <v>277</v>
      </c>
      <c r="D24" s="491"/>
      <c r="E24" s="87"/>
    </row>
    <row r="25" spans="2:7" ht="127" thickBot="1" x14ac:dyDescent="0.4">
      <c r="B25" s="86"/>
      <c r="C25" s="92" t="s">
        <v>316</v>
      </c>
      <c r="D25" s="285" t="s">
        <v>847</v>
      </c>
      <c r="E25" s="87"/>
    </row>
    <row r="26" spans="2:7" ht="57" thickBot="1" x14ac:dyDescent="0.4">
      <c r="B26" s="86"/>
      <c r="C26" s="92" t="s">
        <v>317</v>
      </c>
      <c r="D26" s="285" t="s">
        <v>848</v>
      </c>
      <c r="E26" s="87"/>
    </row>
    <row r="27" spans="2:7" ht="70.5" thickBot="1" x14ac:dyDescent="0.4">
      <c r="B27" s="86"/>
      <c r="C27" s="92" t="s">
        <v>278</v>
      </c>
      <c r="D27" s="94" t="s">
        <v>841</v>
      </c>
      <c r="E27" s="87"/>
    </row>
    <row r="28" spans="2:7" ht="71" thickBot="1" x14ac:dyDescent="0.4">
      <c r="B28" s="86"/>
      <c r="C28" s="92" t="s">
        <v>318</v>
      </c>
      <c r="D28" s="285" t="s">
        <v>849</v>
      </c>
      <c r="E28" s="87"/>
    </row>
    <row r="29" spans="2:7" ht="15" thickBot="1" x14ac:dyDescent="0.4">
      <c r="B29" s="119"/>
      <c r="C29" s="96"/>
      <c r="D29" s="96"/>
      <c r="E29" s="120"/>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topLeftCell="C34" zoomScaleNormal="100" workbookViewId="0">
      <selection activeCell="E10" sqref="E10:F10"/>
    </sheetView>
  </sheetViews>
  <sheetFormatPr defaultColWidth="9" defaultRowHeight="14" x14ac:dyDescent="0.3"/>
  <cols>
    <col min="1" max="1" width="9" style="19"/>
    <col min="2" max="2" width="0.1796875" style="18" customWidth="1"/>
    <col min="3" max="4" width="9" style="18"/>
    <col min="5" max="5" width="34.7265625" style="19" customWidth="1"/>
    <col min="6" max="6" width="37.453125" style="19" customWidth="1"/>
    <col min="7" max="7" width="18.7265625" style="19" bestFit="1" customWidth="1"/>
    <col min="8" max="10" width="9" style="19"/>
    <col min="11" max="11" width="11.81640625" style="19" bestFit="1" customWidth="1"/>
    <col min="12" max="16384" width="9" style="19"/>
  </cols>
  <sheetData>
    <row r="1" spans="2:15" ht="14.5" thickBot="1" x14ac:dyDescent="0.35"/>
    <row r="2" spans="2:15" ht="14.5" thickBot="1" x14ac:dyDescent="0.35">
      <c r="B2" s="50"/>
      <c r="C2" s="51"/>
      <c r="D2" s="51"/>
      <c r="E2" s="52"/>
      <c r="F2" s="52"/>
      <c r="G2" s="52"/>
      <c r="H2" s="53"/>
    </row>
    <row r="3" spans="2:15" ht="20.5" thickBot="1" x14ac:dyDescent="0.45">
      <c r="B3" s="54"/>
      <c r="C3" s="496" t="s">
        <v>879</v>
      </c>
      <c r="D3" s="497"/>
      <c r="E3" s="497"/>
      <c r="F3" s="497"/>
      <c r="G3" s="498"/>
      <c r="H3" s="55"/>
    </row>
    <row r="4" spans="2:15" x14ac:dyDescent="0.3">
      <c r="B4" s="499"/>
      <c r="C4" s="500"/>
      <c r="D4" s="500"/>
      <c r="E4" s="500"/>
      <c r="F4" s="500"/>
      <c r="G4" s="57"/>
      <c r="H4" s="55"/>
    </row>
    <row r="5" spans="2:15" x14ac:dyDescent="0.3">
      <c r="B5" s="56"/>
      <c r="C5" s="501"/>
      <c r="D5" s="501"/>
      <c r="E5" s="501"/>
      <c r="F5" s="501"/>
      <c r="G5" s="57"/>
      <c r="H5" s="55"/>
    </row>
    <row r="6" spans="2:15" x14ac:dyDescent="0.3">
      <c r="B6" s="56"/>
      <c r="C6" s="37"/>
      <c r="D6" s="39"/>
      <c r="E6" s="38"/>
      <c r="F6" s="57"/>
      <c r="G6" s="57"/>
      <c r="H6" s="55"/>
    </row>
    <row r="7" spans="2:15" ht="15" customHeight="1" x14ac:dyDescent="0.3">
      <c r="B7" s="56"/>
      <c r="C7" s="495" t="s">
        <v>242</v>
      </c>
      <c r="D7" s="495"/>
      <c r="E7" s="495"/>
      <c r="F7" s="57"/>
      <c r="G7" s="57"/>
      <c r="H7" s="55"/>
    </row>
    <row r="8" spans="2:15" ht="14.5" thickBot="1" x14ac:dyDescent="0.35">
      <c r="B8" s="56"/>
      <c r="C8" s="502" t="s">
        <v>256</v>
      </c>
      <c r="D8" s="502"/>
      <c r="E8" s="502"/>
      <c r="F8" s="502"/>
      <c r="G8" s="57"/>
      <c r="H8" s="55"/>
    </row>
    <row r="9" spans="2:15" ht="70.5" customHeight="1" thickBot="1" x14ac:dyDescent="0.35">
      <c r="B9" s="56"/>
      <c r="C9" s="495" t="s">
        <v>881</v>
      </c>
      <c r="D9" s="495"/>
      <c r="E9" s="503">
        <f>2349898+F27</f>
        <v>3603493.02</v>
      </c>
      <c r="F9" s="504"/>
      <c r="G9" s="57"/>
      <c r="H9" s="55"/>
      <c r="J9" s="323"/>
      <c r="K9" s="20"/>
    </row>
    <row r="10" spans="2:15" ht="70.5" customHeight="1" thickBot="1" x14ac:dyDescent="0.35">
      <c r="B10" s="56"/>
      <c r="C10" s="495" t="s">
        <v>243</v>
      </c>
      <c r="D10" s="495"/>
      <c r="E10" s="505" t="s">
        <v>942</v>
      </c>
      <c r="F10" s="506"/>
      <c r="G10" s="57"/>
      <c r="H10" s="55"/>
    </row>
    <row r="11" spans="2:15" ht="27" customHeight="1" thickBot="1" x14ac:dyDescent="0.35">
      <c r="B11" s="56"/>
      <c r="C11" s="39"/>
      <c r="D11" s="39"/>
      <c r="E11" s="57"/>
      <c r="F11" s="57"/>
      <c r="G11" s="57"/>
      <c r="H11" s="55"/>
    </row>
    <row r="12" spans="2:15" ht="30.75" customHeight="1" thickBot="1" x14ac:dyDescent="0.35">
      <c r="B12" s="56"/>
      <c r="C12" s="495" t="s">
        <v>321</v>
      </c>
      <c r="D12" s="495"/>
      <c r="E12" s="503">
        <v>2300</v>
      </c>
      <c r="F12" s="504"/>
      <c r="G12" s="57"/>
      <c r="H12" s="55"/>
    </row>
    <row r="13" spans="2:15" x14ac:dyDescent="0.3">
      <c r="B13" s="56"/>
      <c r="C13" s="507" t="s">
        <v>320</v>
      </c>
      <c r="D13" s="507"/>
      <c r="E13" s="507"/>
      <c r="F13" s="507"/>
      <c r="G13" s="57"/>
      <c r="H13" s="55"/>
    </row>
    <row r="14" spans="2:15" ht="14.25" customHeight="1" x14ac:dyDescent="0.3">
      <c r="B14" s="56"/>
      <c r="C14" s="233"/>
      <c r="D14" s="233"/>
      <c r="E14" s="233"/>
      <c r="F14" s="233"/>
      <c r="G14" s="57"/>
      <c r="H14" s="55"/>
    </row>
    <row r="15" spans="2:15" ht="43.5" customHeight="1" thickBot="1" x14ac:dyDescent="0.35">
      <c r="B15" s="56"/>
      <c r="C15" s="495" t="s">
        <v>216</v>
      </c>
      <c r="D15" s="495"/>
      <c r="E15" s="57"/>
      <c r="F15" s="57"/>
      <c r="G15" s="57"/>
      <c r="H15" s="55"/>
      <c r="J15" s="20"/>
      <c r="K15" s="20"/>
      <c r="L15" s="20"/>
      <c r="M15" s="20"/>
      <c r="N15" s="20"/>
      <c r="O15" s="20"/>
    </row>
    <row r="16" spans="2:15" ht="74.25" customHeight="1" thickBot="1" x14ac:dyDescent="0.35">
      <c r="B16" s="56"/>
      <c r="C16" s="495" t="s">
        <v>301</v>
      </c>
      <c r="D16" s="495"/>
      <c r="E16" s="115" t="s">
        <v>217</v>
      </c>
      <c r="F16" s="116" t="s">
        <v>218</v>
      </c>
      <c r="G16" s="57"/>
      <c r="H16" s="55"/>
      <c r="J16" s="20"/>
      <c r="K16" s="227"/>
      <c r="L16" s="227"/>
      <c r="M16" s="227"/>
      <c r="N16" s="227"/>
      <c r="O16" s="20"/>
    </row>
    <row r="17" spans="2:15" ht="38.25" customHeight="1" thickBot="1" x14ac:dyDescent="0.35">
      <c r="B17" s="56"/>
      <c r="C17" s="419"/>
      <c r="D17" s="419"/>
      <c r="E17" s="427" t="s">
        <v>922</v>
      </c>
      <c r="F17" s="255">
        <v>11334.11</v>
      </c>
      <c r="G17" s="57"/>
      <c r="H17" s="55"/>
      <c r="I17" s="423"/>
      <c r="J17" s="20"/>
      <c r="K17" s="227"/>
      <c r="L17" s="227"/>
      <c r="M17" s="227"/>
      <c r="N17" s="227"/>
      <c r="O17" s="20"/>
    </row>
    <row r="18" spans="2:15" ht="38.25" customHeight="1" thickBot="1" x14ac:dyDescent="0.35">
      <c r="B18" s="56"/>
      <c r="C18" s="420"/>
      <c r="D18" s="420"/>
      <c r="E18" s="23" t="s">
        <v>923</v>
      </c>
      <c r="F18" s="255">
        <v>34160.920000000006</v>
      </c>
      <c r="G18" s="57"/>
      <c r="H18" s="55"/>
      <c r="I18" s="423"/>
      <c r="J18" s="20"/>
      <c r="K18" s="227"/>
      <c r="L18" s="227"/>
      <c r="M18" s="227"/>
      <c r="N18" s="227"/>
      <c r="O18" s="20"/>
    </row>
    <row r="19" spans="2:15" ht="38.25" customHeight="1" thickBot="1" x14ac:dyDescent="0.35">
      <c r="B19" s="56"/>
      <c r="C19" s="420"/>
      <c r="D19" s="420"/>
      <c r="E19" s="23" t="s">
        <v>924</v>
      </c>
      <c r="F19" s="255">
        <v>255227.75</v>
      </c>
      <c r="G19" s="57"/>
      <c r="H19" s="55"/>
      <c r="I19" s="423"/>
      <c r="J19" s="20"/>
      <c r="K19" s="227"/>
      <c r="L19" s="227"/>
      <c r="M19" s="227"/>
      <c r="N19" s="227"/>
      <c r="O19" s="20"/>
    </row>
    <row r="20" spans="2:15" ht="38.25" customHeight="1" thickBot="1" x14ac:dyDescent="0.35">
      <c r="B20" s="56"/>
      <c r="C20" s="420"/>
      <c r="D20" s="420"/>
      <c r="E20" s="23" t="s">
        <v>925</v>
      </c>
      <c r="F20" s="255">
        <v>213371.12</v>
      </c>
      <c r="G20" s="57"/>
      <c r="H20" s="55"/>
      <c r="I20" s="423"/>
      <c r="J20" s="20"/>
      <c r="K20" s="227"/>
      <c r="L20" s="227"/>
      <c r="M20" s="227"/>
      <c r="N20" s="227"/>
      <c r="O20" s="20"/>
    </row>
    <row r="21" spans="2:15" ht="38.25" customHeight="1" thickBot="1" x14ac:dyDescent="0.35">
      <c r="B21" s="56"/>
      <c r="C21" s="420"/>
      <c r="D21" s="420"/>
      <c r="E21" s="23" t="s">
        <v>926</v>
      </c>
      <c r="F21" s="255">
        <v>31849.11</v>
      </c>
      <c r="G21" s="57"/>
      <c r="H21" s="55"/>
      <c r="I21" s="423"/>
      <c r="J21" s="20"/>
      <c r="K21" s="227"/>
      <c r="L21" s="227"/>
      <c r="M21" s="227"/>
      <c r="N21" s="227"/>
      <c r="O21" s="20"/>
    </row>
    <row r="22" spans="2:15" ht="38.25" customHeight="1" thickBot="1" x14ac:dyDescent="0.35">
      <c r="B22" s="56"/>
      <c r="C22" s="420"/>
      <c r="D22" s="420"/>
      <c r="E22" s="23" t="s">
        <v>927</v>
      </c>
      <c r="F22" s="255">
        <v>519532.46</v>
      </c>
      <c r="G22" s="57"/>
      <c r="H22" s="55"/>
      <c r="I22" s="423"/>
      <c r="J22" s="20"/>
      <c r="K22" s="227"/>
      <c r="L22" s="227"/>
      <c r="M22" s="227"/>
      <c r="N22" s="227"/>
      <c r="O22" s="20"/>
    </row>
    <row r="23" spans="2:15" ht="38.25" customHeight="1" thickBot="1" x14ac:dyDescent="0.35">
      <c r="B23" s="56"/>
      <c r="C23" s="420"/>
      <c r="D23" s="420"/>
      <c r="E23" s="23" t="s">
        <v>928</v>
      </c>
      <c r="F23" s="255">
        <v>17063.500000000004</v>
      </c>
      <c r="G23" s="57"/>
      <c r="H23" s="55"/>
      <c r="I23" s="423"/>
      <c r="J23" s="20"/>
      <c r="K23" s="227"/>
      <c r="L23" s="227"/>
      <c r="M23" s="227"/>
      <c r="N23" s="227"/>
      <c r="O23" s="20"/>
    </row>
    <row r="24" spans="2:15" ht="38.25" customHeight="1" thickBot="1" x14ac:dyDescent="0.35">
      <c r="B24" s="56"/>
      <c r="C24" s="420"/>
      <c r="D24" s="420"/>
      <c r="E24" s="23" t="s">
        <v>725</v>
      </c>
      <c r="F24" s="255">
        <v>58544.05</v>
      </c>
      <c r="G24" s="57"/>
      <c r="H24" s="55"/>
      <c r="I24" s="423"/>
      <c r="J24" s="429"/>
      <c r="K24" s="227"/>
      <c r="L24" s="227"/>
      <c r="M24" s="227"/>
      <c r="N24" s="227"/>
      <c r="O24" s="20"/>
    </row>
    <row r="25" spans="2:15" ht="38.25" customHeight="1" thickBot="1" x14ac:dyDescent="0.35">
      <c r="B25" s="56"/>
      <c r="C25" s="420"/>
      <c r="D25" s="420"/>
      <c r="E25" s="23" t="s">
        <v>726</v>
      </c>
      <c r="F25" s="255">
        <v>11571.79</v>
      </c>
      <c r="G25" s="57"/>
      <c r="H25" s="55"/>
      <c r="I25" s="423"/>
      <c r="J25" s="20"/>
      <c r="K25" s="227"/>
      <c r="L25" s="227"/>
      <c r="M25" s="227"/>
      <c r="N25" s="227"/>
      <c r="O25" s="20"/>
    </row>
    <row r="26" spans="2:15" ht="38.25" customHeight="1" thickBot="1" x14ac:dyDescent="0.35">
      <c r="B26" s="56"/>
      <c r="C26" s="420"/>
      <c r="D26" s="420"/>
      <c r="E26" s="428" t="s">
        <v>929</v>
      </c>
      <c r="F26" s="255">
        <v>100940.21</v>
      </c>
      <c r="G26" s="57"/>
      <c r="H26" s="55"/>
      <c r="I26" s="423"/>
      <c r="J26" s="20"/>
      <c r="K26" s="441"/>
      <c r="L26" s="227"/>
      <c r="M26" s="227"/>
      <c r="N26" s="227"/>
      <c r="O26" s="20"/>
    </row>
    <row r="27" spans="2:15" ht="14.5" thickBot="1" x14ac:dyDescent="0.35">
      <c r="B27" s="56"/>
      <c r="C27" s="39"/>
      <c r="D27" s="39"/>
      <c r="E27" s="114" t="s">
        <v>289</v>
      </c>
      <c r="F27" s="255">
        <f>SUM(F17:F26)</f>
        <v>1253595.02</v>
      </c>
      <c r="G27" s="476"/>
      <c r="H27" s="55"/>
      <c r="J27" s="20"/>
      <c r="K27" s="22"/>
      <c r="L27" s="22"/>
      <c r="M27" s="22"/>
      <c r="N27" s="22"/>
      <c r="O27" s="20"/>
    </row>
    <row r="28" spans="2:15" x14ac:dyDescent="0.3">
      <c r="B28" s="56"/>
      <c r="C28" s="39"/>
      <c r="D28" s="39"/>
      <c r="E28" s="57"/>
      <c r="F28" s="57"/>
      <c r="G28" s="57"/>
      <c r="H28" s="55"/>
      <c r="J28" s="20"/>
      <c r="K28" s="20"/>
      <c r="L28" s="20"/>
      <c r="M28" s="20"/>
      <c r="N28" s="20"/>
      <c r="O28" s="20"/>
    </row>
    <row r="29" spans="2:15" ht="47.25" customHeight="1" thickBot="1" x14ac:dyDescent="0.35">
      <c r="B29" s="56"/>
      <c r="C29" s="495" t="s">
        <v>299</v>
      </c>
      <c r="D29" s="495"/>
      <c r="E29" s="57"/>
      <c r="F29" s="57"/>
      <c r="G29" s="57"/>
      <c r="H29" s="55"/>
      <c r="J29" s="429"/>
      <c r="K29" s="20"/>
      <c r="L29" s="20"/>
      <c r="M29" s="20"/>
      <c r="N29" s="20"/>
      <c r="O29" s="20"/>
    </row>
    <row r="30" spans="2:15" ht="28.5" thickBot="1" x14ac:dyDescent="0.35">
      <c r="B30" s="56"/>
      <c r="C30" s="495" t="s">
        <v>302</v>
      </c>
      <c r="D30" s="495"/>
      <c r="E30" s="232" t="s">
        <v>217</v>
      </c>
      <c r="F30" s="117" t="s">
        <v>219</v>
      </c>
      <c r="G30" s="84" t="s">
        <v>257</v>
      </c>
      <c r="H30" s="55"/>
    </row>
    <row r="31" spans="2:15" ht="14.5" thickBot="1" x14ac:dyDescent="0.35">
      <c r="B31" s="56"/>
      <c r="C31" s="39"/>
      <c r="D31" s="39"/>
      <c r="E31" s="21" t="s">
        <v>727</v>
      </c>
      <c r="F31" s="256">
        <v>70946.580383200097</v>
      </c>
      <c r="G31" s="257" t="s">
        <v>880</v>
      </c>
      <c r="H31" s="55"/>
    </row>
    <row r="32" spans="2:15" ht="14.5" thickBot="1" x14ac:dyDescent="0.35">
      <c r="B32" s="56"/>
      <c r="C32" s="39"/>
      <c r="D32" s="39"/>
      <c r="E32" s="23" t="s">
        <v>728</v>
      </c>
      <c r="F32" s="256">
        <v>96462.455784175574</v>
      </c>
      <c r="G32" s="257" t="s">
        <v>880</v>
      </c>
      <c r="H32" s="55"/>
    </row>
    <row r="33" spans="2:8" ht="14.5" thickBot="1" x14ac:dyDescent="0.35">
      <c r="B33" s="56"/>
      <c r="C33" s="39"/>
      <c r="D33" s="39"/>
      <c r="E33" s="23" t="s">
        <v>729</v>
      </c>
      <c r="F33" s="256">
        <v>531477.01444958663</v>
      </c>
      <c r="G33" s="257" t="s">
        <v>880</v>
      </c>
      <c r="H33" s="55"/>
    </row>
    <row r="34" spans="2:8" ht="14.5" thickBot="1" x14ac:dyDescent="0.35">
      <c r="B34" s="56"/>
      <c r="C34" s="39"/>
      <c r="D34" s="39"/>
      <c r="E34" s="23" t="s">
        <v>730</v>
      </c>
      <c r="F34" s="256">
        <v>293588.15171732148</v>
      </c>
      <c r="G34" s="257" t="s">
        <v>880</v>
      </c>
      <c r="H34" s="55"/>
    </row>
    <row r="35" spans="2:8" ht="14.5" thickBot="1" x14ac:dyDescent="0.35">
      <c r="B35" s="56"/>
      <c r="C35" s="39"/>
      <c r="D35" s="39"/>
      <c r="E35" s="23" t="s">
        <v>731</v>
      </c>
      <c r="F35" s="256">
        <v>535833.38342048496</v>
      </c>
      <c r="G35" s="257" t="s">
        <v>880</v>
      </c>
      <c r="H35" s="55"/>
    </row>
    <row r="36" spans="2:8" ht="14.5" thickBot="1" x14ac:dyDescent="0.35">
      <c r="B36" s="56"/>
      <c r="C36" s="39"/>
      <c r="D36" s="39"/>
      <c r="E36" s="23" t="s">
        <v>732</v>
      </c>
      <c r="F36" s="256">
        <v>3111.6921220701797</v>
      </c>
      <c r="G36" s="257" t="s">
        <v>880</v>
      </c>
      <c r="H36" s="55"/>
    </row>
    <row r="37" spans="2:8" ht="14.5" thickBot="1" x14ac:dyDescent="0.35">
      <c r="B37" s="56"/>
      <c r="C37" s="39"/>
      <c r="D37" s="39"/>
      <c r="E37" s="23" t="s">
        <v>733</v>
      </c>
      <c r="F37" s="256">
        <v>6161.1504016989556</v>
      </c>
      <c r="G37" s="257" t="s">
        <v>880</v>
      </c>
      <c r="H37" s="55"/>
    </row>
    <row r="38" spans="2:8" ht="14.5" thickBot="1" x14ac:dyDescent="0.35">
      <c r="B38" s="56"/>
      <c r="C38" s="39"/>
      <c r="D38" s="39"/>
      <c r="E38" s="23" t="s">
        <v>725</v>
      </c>
      <c r="F38" s="256">
        <v>3111.6921220701797</v>
      </c>
      <c r="G38" s="257" t="s">
        <v>880</v>
      </c>
      <c r="H38" s="55"/>
    </row>
    <row r="39" spans="2:8" ht="14.5" thickBot="1" x14ac:dyDescent="0.35">
      <c r="B39" s="56"/>
      <c r="C39" s="39"/>
      <c r="D39" s="39"/>
      <c r="E39" s="23" t="s">
        <v>734</v>
      </c>
      <c r="F39" s="256">
        <v>12446.768488280719</v>
      </c>
      <c r="G39" s="257" t="s">
        <v>880</v>
      </c>
      <c r="H39" s="55"/>
    </row>
    <row r="40" spans="2:8" ht="14.5" thickBot="1" x14ac:dyDescent="0.35">
      <c r="B40" s="56"/>
      <c r="C40" s="39"/>
      <c r="D40" s="39"/>
      <c r="E40" s="23" t="s">
        <v>289</v>
      </c>
      <c r="F40" s="256">
        <f>SUM(F31:F39)</f>
        <v>1553138.8888888888</v>
      </c>
      <c r="G40" s="257" t="s">
        <v>880</v>
      </c>
      <c r="H40" s="55"/>
    </row>
    <row r="41" spans="2:8" ht="14.5" thickBot="1" x14ac:dyDescent="0.35">
      <c r="B41" s="56"/>
      <c r="C41" s="39"/>
      <c r="D41" s="39"/>
      <c r="E41" s="258" t="s">
        <v>735</v>
      </c>
      <c r="F41" s="256">
        <f>F40*4/100</f>
        <v>62125.555555555547</v>
      </c>
      <c r="G41" s="257" t="s">
        <v>880</v>
      </c>
      <c r="H41" s="55"/>
    </row>
    <row r="42" spans="2:8" ht="28" x14ac:dyDescent="0.3">
      <c r="B42" s="56"/>
      <c r="C42" s="39"/>
      <c r="D42" s="39"/>
      <c r="E42" s="258" t="s">
        <v>736</v>
      </c>
      <c r="F42" s="256">
        <v>79338.052631578947</v>
      </c>
      <c r="G42" s="257" t="s">
        <v>880</v>
      </c>
      <c r="H42" s="55"/>
    </row>
    <row r="43" spans="2:8" x14ac:dyDescent="0.3">
      <c r="B43" s="56"/>
      <c r="C43" s="39"/>
      <c r="D43" s="39"/>
      <c r="E43" s="258" t="s">
        <v>289</v>
      </c>
      <c r="F43" s="324">
        <f>F42+F41+F40</f>
        <v>1694602.4970760234</v>
      </c>
      <c r="G43" s="258"/>
      <c r="H43" s="55"/>
    </row>
    <row r="44" spans="2:8" ht="37.5" customHeight="1" thickBot="1" x14ac:dyDescent="0.35">
      <c r="B44" s="56"/>
      <c r="C44" s="495" t="s">
        <v>303</v>
      </c>
      <c r="D44" s="495"/>
      <c r="E44" s="495"/>
      <c r="F44" s="495"/>
      <c r="G44" s="118"/>
      <c r="H44" s="55"/>
    </row>
    <row r="45" spans="2:8" ht="104.25" customHeight="1" thickBot="1" x14ac:dyDescent="0.35">
      <c r="B45" s="56"/>
      <c r="C45" s="495" t="s">
        <v>213</v>
      </c>
      <c r="D45" s="495"/>
      <c r="E45" s="508" t="s">
        <v>841</v>
      </c>
      <c r="F45" s="509"/>
      <c r="G45" s="57"/>
      <c r="H45" s="55"/>
    </row>
    <row r="46" spans="2:8" ht="14.5" thickBot="1" x14ac:dyDescent="0.35">
      <c r="B46" s="56"/>
      <c r="C46" s="514"/>
      <c r="D46" s="514"/>
      <c r="E46" s="514"/>
      <c r="F46" s="514"/>
      <c r="G46" s="57"/>
      <c r="H46" s="55"/>
    </row>
    <row r="47" spans="2:8" ht="126.75" customHeight="1" thickBot="1" x14ac:dyDescent="0.35">
      <c r="B47" s="56"/>
      <c r="C47" s="495" t="s">
        <v>214</v>
      </c>
      <c r="D47" s="495"/>
      <c r="E47" s="510" t="s">
        <v>841</v>
      </c>
      <c r="F47" s="511"/>
      <c r="G47" s="57"/>
      <c r="H47" s="55"/>
    </row>
    <row r="48" spans="2:8" ht="194.25" customHeight="1" thickBot="1" x14ac:dyDescent="0.35">
      <c r="B48" s="56"/>
      <c r="C48" s="495" t="s">
        <v>215</v>
      </c>
      <c r="D48" s="495"/>
      <c r="E48" s="512" t="s">
        <v>853</v>
      </c>
      <c r="F48" s="513"/>
      <c r="G48" s="57"/>
      <c r="H48" s="55"/>
    </row>
    <row r="49" spans="2:8" x14ac:dyDescent="0.3">
      <c r="B49" s="56"/>
      <c r="C49" s="39"/>
      <c r="D49" s="39"/>
      <c r="E49" s="57"/>
      <c r="F49" s="57"/>
      <c r="G49" s="57"/>
      <c r="H49" s="55"/>
    </row>
    <row r="50" spans="2:8" ht="14.5" thickBot="1" x14ac:dyDescent="0.35">
      <c r="B50" s="58"/>
      <c r="C50" s="515"/>
      <c r="D50" s="515"/>
      <c r="E50" s="59"/>
      <c r="F50" s="40"/>
      <c r="G50" s="40"/>
      <c r="H50" s="60"/>
    </row>
    <row r="51" spans="2:8" s="24" customFormat="1" x14ac:dyDescent="0.3">
      <c r="B51" s="225"/>
      <c r="C51" s="517"/>
      <c r="D51" s="517"/>
      <c r="E51" s="518"/>
      <c r="F51" s="518"/>
      <c r="G51" s="9"/>
    </row>
    <row r="52" spans="2:8" x14ac:dyDescent="0.3">
      <c r="B52" s="225"/>
      <c r="C52" s="226"/>
      <c r="D52" s="226"/>
      <c r="E52" s="22"/>
      <c r="F52" s="22"/>
      <c r="G52" s="9"/>
    </row>
    <row r="53" spans="2:8" x14ac:dyDescent="0.3">
      <c r="B53" s="225"/>
      <c r="C53" s="519"/>
      <c r="D53" s="519"/>
      <c r="E53" s="516"/>
      <c r="F53" s="516"/>
      <c r="G53" s="9"/>
    </row>
    <row r="54" spans="2:8" x14ac:dyDescent="0.3">
      <c r="B54" s="225"/>
      <c r="C54" s="519"/>
      <c r="D54" s="519"/>
      <c r="E54" s="520"/>
      <c r="F54" s="520"/>
      <c r="G54" s="9"/>
    </row>
    <row r="55" spans="2:8" x14ac:dyDescent="0.3">
      <c r="B55" s="225"/>
      <c r="C55" s="225"/>
      <c r="D55" s="225"/>
      <c r="E55" s="9"/>
      <c r="F55" s="9"/>
      <c r="G55" s="9"/>
    </row>
    <row r="56" spans="2:8" x14ac:dyDescent="0.3">
      <c r="B56" s="225"/>
      <c r="C56" s="517"/>
      <c r="D56" s="517"/>
      <c r="E56" s="9"/>
      <c r="F56" s="9"/>
      <c r="G56" s="9"/>
    </row>
    <row r="57" spans="2:8" x14ac:dyDescent="0.3">
      <c r="B57" s="225"/>
      <c r="C57" s="517"/>
      <c r="D57" s="517"/>
      <c r="E57" s="520"/>
      <c r="F57" s="520"/>
      <c r="G57" s="9"/>
    </row>
    <row r="58" spans="2:8" x14ac:dyDescent="0.3">
      <c r="B58" s="225"/>
      <c r="C58" s="519"/>
      <c r="D58" s="519"/>
      <c r="E58" s="520"/>
      <c r="F58" s="520"/>
      <c r="G58" s="9"/>
    </row>
    <row r="59" spans="2:8" x14ac:dyDescent="0.3">
      <c r="B59" s="225"/>
      <c r="C59" s="25"/>
      <c r="D59" s="225"/>
      <c r="E59" s="26"/>
      <c r="F59" s="9"/>
      <c r="G59" s="9"/>
    </row>
    <row r="60" spans="2:8" x14ac:dyDescent="0.3">
      <c r="B60" s="225"/>
      <c r="C60" s="25"/>
      <c r="D60" s="25"/>
      <c r="E60" s="26"/>
      <c r="F60" s="26"/>
      <c r="G60" s="8"/>
    </row>
    <row r="61" spans="2:8" x14ac:dyDescent="0.3">
      <c r="E61" s="27"/>
      <c r="F61" s="27"/>
    </row>
    <row r="62" spans="2:8" x14ac:dyDescent="0.3">
      <c r="E62" s="27"/>
      <c r="F62" s="27"/>
    </row>
  </sheetData>
  <mergeCells count="36">
    <mergeCell ref="C54:D54"/>
    <mergeCell ref="C56:D56"/>
    <mergeCell ref="C57:D57"/>
    <mergeCell ref="E57:F57"/>
    <mergeCell ref="C58:D58"/>
    <mergeCell ref="E58:F58"/>
    <mergeCell ref="E54:F54"/>
    <mergeCell ref="C48:D48"/>
    <mergeCell ref="E48:F48"/>
    <mergeCell ref="C46:F46"/>
    <mergeCell ref="C50:D50"/>
    <mergeCell ref="E53:F53"/>
    <mergeCell ref="C51:D51"/>
    <mergeCell ref="E51:F51"/>
    <mergeCell ref="C53:D53"/>
    <mergeCell ref="C44:F44"/>
    <mergeCell ref="C45:D45"/>
    <mergeCell ref="E45:F45"/>
    <mergeCell ref="C47:D47"/>
    <mergeCell ref="E47:F47"/>
    <mergeCell ref="C16:D16"/>
    <mergeCell ref="C29:D29"/>
    <mergeCell ref="C30:D30"/>
    <mergeCell ref="C3:G3"/>
    <mergeCell ref="B4:F4"/>
    <mergeCell ref="C5:F5"/>
    <mergeCell ref="C8:F8"/>
    <mergeCell ref="C9:D9"/>
    <mergeCell ref="E9:F9"/>
    <mergeCell ref="C7:E7"/>
    <mergeCell ref="C10:D10"/>
    <mergeCell ref="E10:F10"/>
    <mergeCell ref="C12:D12"/>
    <mergeCell ref="E12:F12"/>
    <mergeCell ref="C13:F13"/>
    <mergeCell ref="C15:D15"/>
  </mergeCells>
  <dataValidations count="2">
    <dataValidation type="whole" allowBlank="1" showInputMessage="1" showErrorMessage="1" sqref="E53">
      <formula1>-999999999</formula1>
      <formula2>999999999</formula2>
    </dataValidation>
    <dataValidation type="list" allowBlank="1" showInputMessage="1" showErrorMessage="1" sqref="E57">
      <formula1>$K$63:$K$64</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1"/>
  <sheetViews>
    <sheetView workbookViewId="0">
      <selection activeCell="C8" sqref="C8:G8"/>
    </sheetView>
  </sheetViews>
  <sheetFormatPr defaultColWidth="8.81640625" defaultRowHeight="14.5" x14ac:dyDescent="0.35"/>
  <cols>
    <col min="1" max="1" width="3.7265625" customWidth="1"/>
    <col min="2" max="2" width="12" customWidth="1"/>
    <col min="3" max="3" width="19" customWidth="1"/>
    <col min="4" max="4" width="18.26953125" style="259" customWidth="1"/>
    <col min="5" max="5" width="17.81640625" style="259" customWidth="1"/>
    <col min="6" max="6" width="14" style="260" customWidth="1"/>
    <col min="7" max="7" width="26.81640625" customWidth="1"/>
    <col min="8" max="8" width="18.1796875" style="261" customWidth="1"/>
    <col min="9" max="9" width="10.81640625" customWidth="1"/>
    <col min="10" max="10" width="1.453125" customWidth="1"/>
  </cols>
  <sheetData>
    <row r="1" spans="2:11" ht="8.25" customHeight="1" thickBot="1" x14ac:dyDescent="0.4"/>
    <row r="2" spans="2:11" ht="15" thickBot="1" x14ac:dyDescent="0.4">
      <c r="B2" s="74"/>
      <c r="C2" s="75"/>
      <c r="D2" s="262"/>
      <c r="E2" s="262"/>
      <c r="F2" s="263"/>
      <c r="G2" s="75"/>
      <c r="H2" s="264"/>
      <c r="I2" s="75"/>
      <c r="J2" s="473"/>
    </row>
    <row r="3" spans="2:11" ht="20.5" thickBot="1" x14ac:dyDescent="0.45">
      <c r="B3" s="77"/>
      <c r="C3" s="539" t="s">
        <v>220</v>
      </c>
      <c r="D3" s="540"/>
      <c r="E3" s="540"/>
      <c r="F3" s="540"/>
      <c r="G3" s="540"/>
      <c r="H3" s="541"/>
      <c r="I3" s="472"/>
      <c r="J3" s="474"/>
    </row>
    <row r="4" spans="2:11" x14ac:dyDescent="0.35">
      <c r="B4" s="544"/>
      <c r="C4" s="545"/>
      <c r="D4" s="545"/>
      <c r="E4" s="545"/>
      <c r="F4" s="545"/>
      <c r="G4" s="545"/>
      <c r="H4" s="545"/>
      <c r="I4" s="545"/>
      <c r="J4" s="474"/>
    </row>
    <row r="5" spans="2:11" ht="15.5" x14ac:dyDescent="0.35">
      <c r="B5" s="43"/>
      <c r="C5" s="542" t="s">
        <v>304</v>
      </c>
      <c r="D5" s="542"/>
      <c r="E5" s="542"/>
      <c r="F5" s="542"/>
      <c r="G5" s="542"/>
      <c r="H5" s="542"/>
      <c r="I5" s="543"/>
      <c r="J5" s="474"/>
    </row>
    <row r="6" spans="2:11" x14ac:dyDescent="0.35">
      <c r="B6" s="43"/>
      <c r="C6" s="442" t="s">
        <v>319</v>
      </c>
      <c r="D6" s="442"/>
      <c r="E6" s="442"/>
      <c r="F6" s="442"/>
      <c r="G6" s="525">
        <v>521</v>
      </c>
      <c r="H6" s="526"/>
      <c r="I6" s="44"/>
      <c r="J6" s="474"/>
    </row>
    <row r="7" spans="2:11" x14ac:dyDescent="0.35">
      <c r="B7" s="43"/>
      <c r="C7" s="45"/>
      <c r="D7" s="228"/>
      <c r="E7" s="266"/>
      <c r="F7" s="267"/>
      <c r="G7" s="44"/>
      <c r="H7" s="268"/>
      <c r="I7" s="44"/>
      <c r="J7" s="474"/>
    </row>
    <row r="8" spans="2:11" ht="15" customHeight="1" x14ac:dyDescent="0.35">
      <c r="B8" s="43"/>
      <c r="C8" s="550" t="s">
        <v>235</v>
      </c>
      <c r="D8" s="550"/>
      <c r="E8" s="550"/>
      <c r="F8" s="550"/>
      <c r="G8" s="550"/>
      <c r="H8" s="269"/>
      <c r="I8" s="46"/>
      <c r="J8" s="474"/>
    </row>
    <row r="9" spans="2:11" ht="15.75" customHeight="1" thickBot="1" x14ac:dyDescent="0.4">
      <c r="B9" s="43"/>
      <c r="C9" s="552" t="s">
        <v>236</v>
      </c>
      <c r="D9" s="552"/>
      <c r="E9" s="552"/>
      <c r="F9" s="552"/>
      <c r="G9" s="552"/>
      <c r="H9" s="471"/>
      <c r="I9" s="46"/>
      <c r="J9" s="474"/>
    </row>
    <row r="10" spans="2:11" ht="42.5" thickBot="1" x14ac:dyDescent="0.4">
      <c r="B10" s="43"/>
      <c r="C10" s="270" t="s">
        <v>238</v>
      </c>
      <c r="D10" s="270" t="s">
        <v>237</v>
      </c>
      <c r="E10" s="270" t="s">
        <v>294</v>
      </c>
      <c r="F10" s="270" t="s">
        <v>737</v>
      </c>
      <c r="G10" s="270" t="s">
        <v>947</v>
      </c>
      <c r="H10" s="270" t="s">
        <v>297</v>
      </c>
      <c r="I10" s="78"/>
      <c r="J10" s="474"/>
      <c r="K10" s="421"/>
    </row>
    <row r="11" spans="2:11" ht="42.5" thickBot="1" x14ac:dyDescent="0.4">
      <c r="B11" s="43"/>
      <c r="C11" s="270" t="s">
        <v>948</v>
      </c>
      <c r="D11" s="270" t="s">
        <v>949</v>
      </c>
      <c r="E11" s="483">
        <f>1500000/18.5</f>
        <v>81081.08108108108</v>
      </c>
      <c r="F11" s="483" t="s">
        <v>950</v>
      </c>
      <c r="G11" s="483">
        <f>1100000/18.5</f>
        <v>59459.45945945946</v>
      </c>
      <c r="H11" s="483">
        <f>E11-G11</f>
        <v>21621.62162162162</v>
      </c>
      <c r="I11" s="78"/>
      <c r="J11" s="474"/>
      <c r="K11" s="421"/>
    </row>
    <row r="12" spans="2:11" ht="28.5" thickBot="1" x14ac:dyDescent="0.4">
      <c r="B12" s="43"/>
      <c r="C12" s="270" t="s">
        <v>948</v>
      </c>
      <c r="D12" s="270" t="s">
        <v>951</v>
      </c>
      <c r="E12" s="483">
        <f>2000000/18.5</f>
        <v>108108.10810810811</v>
      </c>
      <c r="F12" s="483" t="s">
        <v>950</v>
      </c>
      <c r="G12" s="483">
        <f>1150000/18.5</f>
        <v>62162.16216216216</v>
      </c>
      <c r="H12" s="483">
        <f>E12-G12</f>
        <v>45945.945945945947</v>
      </c>
      <c r="I12" s="78"/>
      <c r="J12" s="474"/>
      <c r="K12" s="421"/>
    </row>
    <row r="13" spans="2:11" x14ac:dyDescent="0.35">
      <c r="B13" s="43"/>
      <c r="C13" s="270" t="s">
        <v>948</v>
      </c>
      <c r="D13" s="270" t="s">
        <v>952</v>
      </c>
      <c r="E13" s="483">
        <f>5500000/18.5</f>
        <v>297297.29729729728</v>
      </c>
      <c r="F13" s="483">
        <v>42583</v>
      </c>
      <c r="G13" s="483">
        <f>2250000/18.5</f>
        <v>121621.62162162163</v>
      </c>
      <c r="H13" s="483">
        <f>E13-G13</f>
        <v>175675.67567567565</v>
      </c>
      <c r="I13" s="78"/>
      <c r="J13" s="474"/>
      <c r="K13" s="421"/>
    </row>
    <row r="14" spans="2:11" ht="15.75" customHeight="1" thickBot="1" x14ac:dyDescent="0.4">
      <c r="B14" s="271"/>
      <c r="C14" s="480"/>
      <c r="D14" s="546"/>
      <c r="E14" s="546"/>
      <c r="F14" s="546"/>
      <c r="G14" s="546"/>
      <c r="H14" s="546"/>
      <c r="I14" s="547"/>
      <c r="J14" s="475"/>
      <c r="K14" s="426"/>
    </row>
    <row r="15" spans="2:11" x14ac:dyDescent="0.35">
      <c r="B15" s="456"/>
      <c r="C15" s="456"/>
      <c r="D15" s="457"/>
      <c r="E15" s="457"/>
      <c r="F15" s="458"/>
      <c r="G15" s="456"/>
      <c r="H15" s="459"/>
      <c r="I15" s="456"/>
      <c r="J15" s="465"/>
    </row>
    <row r="16" spans="2:11" x14ac:dyDescent="0.35">
      <c r="B16" s="456"/>
      <c r="C16" s="550" t="s">
        <v>239</v>
      </c>
      <c r="D16" s="550"/>
      <c r="E16" s="45"/>
      <c r="F16" s="45"/>
      <c r="G16" s="45"/>
      <c r="H16" s="459"/>
      <c r="I16" s="456"/>
      <c r="J16" s="466"/>
    </row>
    <row r="17" spans="2:10" x14ac:dyDescent="0.35">
      <c r="B17" s="456"/>
      <c r="C17" s="551" t="s">
        <v>241</v>
      </c>
      <c r="D17" s="551"/>
      <c r="E17" s="551"/>
      <c r="F17" s="481"/>
      <c r="G17" s="481"/>
      <c r="H17" s="459"/>
      <c r="I17" s="456"/>
      <c r="J17" s="466"/>
    </row>
    <row r="18" spans="2:10" ht="15" thickBot="1" x14ac:dyDescent="0.4">
      <c r="B18" s="456"/>
      <c r="C18" s="456"/>
      <c r="D18" s="456"/>
      <c r="E18" s="456"/>
      <c r="F18" s="456"/>
      <c r="G18" s="456"/>
      <c r="H18" s="459"/>
      <c r="I18" s="456"/>
      <c r="J18" s="466"/>
    </row>
    <row r="19" spans="2:10" ht="14.25" customHeight="1" x14ac:dyDescent="0.35">
      <c r="B19" s="78"/>
      <c r="C19" s="548" t="s">
        <v>239</v>
      </c>
      <c r="D19" s="549"/>
      <c r="E19" s="467"/>
      <c r="F19" s="467"/>
      <c r="G19" s="468"/>
      <c r="H19" s="459"/>
      <c r="I19" s="456"/>
      <c r="J19" s="466"/>
    </row>
    <row r="20" spans="2:10" ht="14.25" customHeight="1" thickBot="1" x14ac:dyDescent="0.4">
      <c r="B20" s="78"/>
      <c r="C20" s="527" t="s">
        <v>241</v>
      </c>
      <c r="D20" s="528"/>
      <c r="E20" s="528"/>
      <c r="F20" s="469"/>
      <c r="G20" s="470"/>
      <c r="H20" s="459"/>
      <c r="I20" s="456"/>
      <c r="J20" s="466"/>
    </row>
    <row r="21" spans="2:10" ht="27.75" customHeight="1" thickBot="1" x14ac:dyDescent="0.4">
      <c r="B21" s="80"/>
      <c r="C21" s="460" t="s">
        <v>298</v>
      </c>
      <c r="D21" s="461" t="s">
        <v>240</v>
      </c>
      <c r="E21" s="462" t="s">
        <v>295</v>
      </c>
      <c r="F21" s="463" t="s">
        <v>296</v>
      </c>
      <c r="G21" s="464" t="s">
        <v>293</v>
      </c>
      <c r="H21" s="459"/>
      <c r="I21" s="456"/>
      <c r="J21" s="466"/>
    </row>
    <row r="22" spans="2:10" ht="14.25" customHeight="1" x14ac:dyDescent="0.35">
      <c r="B22" s="456"/>
      <c r="C22" s="529" t="s">
        <v>738</v>
      </c>
      <c r="D22" s="272" t="s">
        <v>739</v>
      </c>
      <c r="E22" s="325">
        <f>437000/8.8</f>
        <v>49659.090909090904</v>
      </c>
      <c r="F22" s="273">
        <f>437000/8.8</f>
        <v>49659.090909090904</v>
      </c>
      <c r="G22" s="521" t="s">
        <v>740</v>
      </c>
      <c r="H22" s="459"/>
      <c r="I22" s="456"/>
      <c r="J22" s="466"/>
    </row>
    <row r="23" spans="2:10" ht="14.25" customHeight="1" x14ac:dyDescent="0.35">
      <c r="B23" s="456"/>
      <c r="C23" s="530"/>
      <c r="D23" s="31" t="s">
        <v>741</v>
      </c>
      <c r="E23" s="326"/>
      <c r="F23" s="274"/>
      <c r="G23" s="532"/>
      <c r="H23" s="459"/>
      <c r="I23" s="456"/>
      <c r="J23" s="466"/>
    </row>
    <row r="24" spans="2:10" ht="14.25" customHeight="1" x14ac:dyDescent="0.35">
      <c r="B24" s="456"/>
      <c r="C24" s="530"/>
      <c r="D24" s="31" t="s">
        <v>742</v>
      </c>
      <c r="E24" s="275">
        <f>500000/8.8</f>
        <v>56818.181818181816</v>
      </c>
      <c r="F24" s="274"/>
      <c r="G24" s="532"/>
      <c r="H24" s="459"/>
      <c r="I24" s="456"/>
      <c r="J24" s="466"/>
    </row>
    <row r="25" spans="2:10" ht="14.25" customHeight="1" x14ac:dyDescent="0.35">
      <c r="B25" s="456"/>
      <c r="C25" s="530"/>
      <c r="D25" s="31" t="s">
        <v>743</v>
      </c>
      <c r="E25" s="275">
        <f>600000/8.8</f>
        <v>68181.818181818177</v>
      </c>
      <c r="F25" s="274"/>
      <c r="G25" s="532"/>
      <c r="H25" s="459"/>
      <c r="I25" s="456"/>
      <c r="J25" s="466"/>
    </row>
    <row r="26" spans="2:10" ht="15" customHeight="1" thickBot="1" x14ac:dyDescent="0.4">
      <c r="B26" s="456"/>
      <c r="C26" s="531"/>
      <c r="D26" s="32" t="s">
        <v>744</v>
      </c>
      <c r="E26" s="276">
        <f>620000/8.8</f>
        <v>70454.545454545456</v>
      </c>
      <c r="F26" s="277"/>
      <c r="G26" s="522"/>
      <c r="H26" s="459"/>
      <c r="I26" s="456"/>
      <c r="J26" s="466"/>
    </row>
    <row r="27" spans="2:10" ht="28" x14ac:dyDescent="0.35">
      <c r="B27" s="456"/>
      <c r="C27" s="534" t="s">
        <v>745</v>
      </c>
      <c r="D27" s="30" t="s">
        <v>882</v>
      </c>
      <c r="E27" s="278">
        <f>300000/8.8</f>
        <v>34090.909090909088</v>
      </c>
      <c r="F27" s="274"/>
      <c r="G27" s="521" t="s">
        <v>740</v>
      </c>
      <c r="H27" s="459"/>
      <c r="I27" s="456"/>
      <c r="J27" s="466"/>
    </row>
    <row r="28" spans="2:10" ht="28" x14ac:dyDescent="0.35">
      <c r="B28" s="456"/>
      <c r="C28" s="534"/>
      <c r="D28" s="30" t="s">
        <v>746</v>
      </c>
      <c r="E28" s="278">
        <f>223500/8.8</f>
        <v>25397.727272727272</v>
      </c>
      <c r="F28" s="274">
        <f>223500/8.8</f>
        <v>25397.727272727272</v>
      </c>
      <c r="G28" s="532"/>
      <c r="H28" s="459"/>
      <c r="I28" s="456"/>
      <c r="J28" s="466"/>
    </row>
    <row r="29" spans="2:10" ht="28.5" thickBot="1" x14ac:dyDescent="0.4">
      <c r="B29" s="456"/>
      <c r="C29" s="535"/>
      <c r="D29" s="32" t="s">
        <v>747</v>
      </c>
      <c r="E29" s="276">
        <f>350000/8.8</f>
        <v>39772.727272727272</v>
      </c>
      <c r="F29" s="277"/>
      <c r="G29" s="522"/>
      <c r="H29" s="459"/>
      <c r="I29" s="456"/>
      <c r="J29" s="466"/>
    </row>
    <row r="30" spans="2:10" ht="28" x14ac:dyDescent="0.35">
      <c r="B30" s="456"/>
      <c r="C30" s="534" t="s">
        <v>883</v>
      </c>
      <c r="D30" s="30" t="s">
        <v>884</v>
      </c>
      <c r="E30" s="278">
        <f>75000/8.8</f>
        <v>8522.7272727272721</v>
      </c>
      <c r="F30" s="274"/>
      <c r="G30" s="521" t="s">
        <v>740</v>
      </c>
      <c r="H30" s="459"/>
      <c r="I30" s="456"/>
      <c r="J30" s="466"/>
    </row>
    <row r="31" spans="2:10" ht="28" x14ac:dyDescent="0.35">
      <c r="B31" s="456"/>
      <c r="C31" s="534"/>
      <c r="D31" s="30" t="s">
        <v>746</v>
      </c>
      <c r="E31" s="278">
        <f>83550/8.8</f>
        <v>9494.3181818181802</v>
      </c>
      <c r="F31" s="274">
        <f>75000/8.8</f>
        <v>8522.7272727272721</v>
      </c>
      <c r="G31" s="532"/>
      <c r="H31" s="459"/>
      <c r="I31" s="456"/>
      <c r="J31" s="466"/>
    </row>
    <row r="32" spans="2:10" ht="28.5" thickBot="1" x14ac:dyDescent="0.4">
      <c r="B32" s="456"/>
      <c r="C32" s="535"/>
      <c r="D32" s="32" t="s">
        <v>885</v>
      </c>
      <c r="E32" s="276">
        <f>95000/8.8</f>
        <v>10795.454545454544</v>
      </c>
      <c r="F32" s="277"/>
      <c r="G32" s="522"/>
      <c r="H32" s="459"/>
      <c r="I32" s="456"/>
      <c r="J32" s="466"/>
    </row>
    <row r="33" spans="2:10" ht="28" x14ac:dyDescent="0.35">
      <c r="B33" s="456"/>
      <c r="C33" s="534" t="s">
        <v>883</v>
      </c>
      <c r="D33" s="30" t="s">
        <v>884</v>
      </c>
      <c r="E33" s="278">
        <f>138100/8.8</f>
        <v>15693.181818181816</v>
      </c>
      <c r="F33" s="274"/>
      <c r="G33" s="521" t="s">
        <v>740</v>
      </c>
      <c r="H33" s="459"/>
      <c r="I33" s="456"/>
      <c r="J33" s="466"/>
    </row>
    <row r="34" spans="2:10" ht="28" x14ac:dyDescent="0.35">
      <c r="B34" s="456"/>
      <c r="C34" s="534"/>
      <c r="D34" s="30" t="s">
        <v>746</v>
      </c>
      <c r="E34" s="278">
        <f>150000/8.8</f>
        <v>17045.454545454544</v>
      </c>
      <c r="F34" s="274">
        <f>138100/8.8</f>
        <v>15693.181818181816</v>
      </c>
      <c r="G34" s="532"/>
      <c r="H34" s="459"/>
      <c r="I34" s="456"/>
      <c r="J34" s="466"/>
    </row>
    <row r="35" spans="2:10" ht="28.5" thickBot="1" x14ac:dyDescent="0.4">
      <c r="B35" s="456"/>
      <c r="C35" s="535"/>
      <c r="D35" s="32" t="s">
        <v>885</v>
      </c>
      <c r="E35" s="276">
        <f>140000/8.8</f>
        <v>15909.090909090908</v>
      </c>
      <c r="F35" s="277"/>
      <c r="G35" s="522"/>
      <c r="H35" s="459"/>
      <c r="I35" s="456"/>
      <c r="J35" s="466"/>
    </row>
    <row r="36" spans="2:10" ht="28" x14ac:dyDescent="0.35">
      <c r="B36" s="456"/>
      <c r="C36" s="534" t="s">
        <v>745</v>
      </c>
      <c r="D36" s="30" t="s">
        <v>884</v>
      </c>
      <c r="E36" s="278">
        <f>151000/8.8</f>
        <v>17159.090909090908</v>
      </c>
      <c r="F36" s="274"/>
      <c r="G36" s="521" t="s">
        <v>740</v>
      </c>
      <c r="H36" s="459"/>
      <c r="I36" s="456"/>
      <c r="J36" s="466"/>
    </row>
    <row r="37" spans="2:10" ht="28" x14ac:dyDescent="0.35">
      <c r="B37" s="456"/>
      <c r="C37" s="534"/>
      <c r="D37" s="30" t="s">
        <v>886</v>
      </c>
      <c r="E37" s="278">
        <f>162000/8.8</f>
        <v>18409.090909090908</v>
      </c>
      <c r="F37" s="274">
        <f>141000/8.8</f>
        <v>16022.727272727272</v>
      </c>
      <c r="G37" s="532"/>
      <c r="H37" s="459"/>
      <c r="I37" s="456"/>
      <c r="J37" s="466"/>
    </row>
    <row r="38" spans="2:10" ht="28.5" thickBot="1" x14ac:dyDescent="0.4">
      <c r="B38" s="456"/>
      <c r="C38" s="535"/>
      <c r="D38" s="32" t="s">
        <v>887</v>
      </c>
      <c r="E38" s="276">
        <f>141000/8.8</f>
        <v>16022.727272727272</v>
      </c>
      <c r="F38" s="277"/>
      <c r="G38" s="522"/>
      <c r="H38" s="459"/>
      <c r="I38" s="456"/>
      <c r="J38" s="466"/>
    </row>
    <row r="39" spans="2:10" x14ac:dyDescent="0.35">
      <c r="B39" s="456"/>
      <c r="C39" s="536" t="s">
        <v>748</v>
      </c>
      <c r="D39" s="30" t="s">
        <v>749</v>
      </c>
      <c r="E39" s="278">
        <f>25650/8.8</f>
        <v>2914.772727272727</v>
      </c>
      <c r="F39" s="523">
        <f>25650/8.8</f>
        <v>2914.772727272727</v>
      </c>
      <c r="G39" s="521" t="s">
        <v>740</v>
      </c>
      <c r="H39" s="459"/>
      <c r="I39" s="456"/>
      <c r="J39" s="466"/>
    </row>
    <row r="40" spans="2:10" x14ac:dyDescent="0.35">
      <c r="B40" s="456"/>
      <c r="C40" s="537"/>
      <c r="D40" s="31" t="s">
        <v>750</v>
      </c>
      <c r="E40" s="275">
        <f>27000/8.8</f>
        <v>3068.181818181818</v>
      </c>
      <c r="F40" s="533"/>
      <c r="G40" s="532"/>
      <c r="H40" s="459"/>
      <c r="I40" s="456"/>
      <c r="J40" s="466"/>
    </row>
    <row r="41" spans="2:10" ht="15" thickBot="1" x14ac:dyDescent="0.4">
      <c r="B41" s="456"/>
      <c r="C41" s="538"/>
      <c r="D41" s="32" t="s">
        <v>751</v>
      </c>
      <c r="E41" s="276">
        <f>26500/8.8</f>
        <v>3011.363636363636</v>
      </c>
      <c r="F41" s="524"/>
      <c r="G41" s="522"/>
      <c r="H41" s="459"/>
      <c r="I41" s="456"/>
      <c r="J41" s="466"/>
    </row>
    <row r="42" spans="2:10" x14ac:dyDescent="0.35">
      <c r="B42" s="456"/>
      <c r="C42" s="521" t="s">
        <v>895</v>
      </c>
      <c r="D42" s="30" t="s">
        <v>888</v>
      </c>
      <c r="E42" s="278">
        <v>88950</v>
      </c>
      <c r="F42" s="523">
        <f>721000/8.8</f>
        <v>81931.818181818177</v>
      </c>
      <c r="G42" s="521" t="s">
        <v>740</v>
      </c>
      <c r="H42" s="459"/>
      <c r="I42" s="456"/>
      <c r="J42" s="466"/>
    </row>
    <row r="43" spans="2:10" x14ac:dyDescent="0.35">
      <c r="B43" s="456"/>
      <c r="C43" s="532"/>
      <c r="D43" s="31" t="s">
        <v>889</v>
      </c>
      <c r="E43" s="278">
        <v>81932</v>
      </c>
      <c r="F43" s="533"/>
      <c r="G43" s="532"/>
      <c r="H43" s="459"/>
      <c r="I43" s="456"/>
      <c r="J43" s="466"/>
    </row>
    <row r="44" spans="2:10" ht="15" thickBot="1" x14ac:dyDescent="0.4">
      <c r="B44" s="456"/>
      <c r="C44" s="522"/>
      <c r="D44" s="32"/>
      <c r="E44" s="276"/>
      <c r="F44" s="524"/>
      <c r="G44" s="522"/>
      <c r="H44" s="459"/>
      <c r="I44" s="456"/>
      <c r="J44" s="466"/>
    </row>
    <row r="45" spans="2:10" x14ac:dyDescent="0.35">
      <c r="B45" s="456"/>
      <c r="C45" s="521" t="s">
        <v>894</v>
      </c>
      <c r="D45" s="30" t="s">
        <v>890</v>
      </c>
      <c r="E45" s="278">
        <f>175000/8.8</f>
        <v>19886.363636363636</v>
      </c>
      <c r="F45" s="523">
        <f>175000/8.8</f>
        <v>19886.363636363636</v>
      </c>
      <c r="G45" s="521" t="s">
        <v>740</v>
      </c>
      <c r="H45" s="459"/>
      <c r="I45" s="456"/>
      <c r="J45" s="466"/>
    </row>
    <row r="46" spans="2:10" x14ac:dyDescent="0.35">
      <c r="B46" s="456"/>
      <c r="C46" s="532"/>
      <c r="D46" s="31" t="s">
        <v>891</v>
      </c>
      <c r="E46" s="275">
        <f>180000/8.8</f>
        <v>20454.545454545452</v>
      </c>
      <c r="F46" s="533"/>
      <c r="G46" s="532"/>
      <c r="H46" s="459"/>
      <c r="I46" s="456"/>
      <c r="J46" s="466"/>
    </row>
    <row r="47" spans="2:10" ht="15" thickBot="1" x14ac:dyDescent="0.4">
      <c r="B47" s="456"/>
      <c r="C47" s="522"/>
      <c r="D47" s="32"/>
      <c r="E47" s="276"/>
      <c r="F47" s="524"/>
      <c r="G47" s="522"/>
      <c r="H47" s="459"/>
      <c r="I47" s="456"/>
      <c r="J47" s="466"/>
    </row>
    <row r="48" spans="2:10" x14ac:dyDescent="0.35">
      <c r="B48" s="456"/>
      <c r="C48" s="521" t="s">
        <v>896</v>
      </c>
      <c r="D48" s="272" t="s">
        <v>892</v>
      </c>
      <c r="E48" s="327">
        <f>247000/8.8</f>
        <v>28068.181818181816</v>
      </c>
      <c r="F48" s="523">
        <f>247000/8.8</f>
        <v>28068.181818181816</v>
      </c>
      <c r="G48" s="521" t="s">
        <v>740</v>
      </c>
      <c r="H48" s="459"/>
      <c r="I48" s="456"/>
      <c r="J48" s="466"/>
    </row>
    <row r="49" spans="2:10" ht="15" thickBot="1" x14ac:dyDescent="0.4">
      <c r="B49" s="456"/>
      <c r="C49" s="522"/>
      <c r="D49" s="32" t="s">
        <v>893</v>
      </c>
      <c r="E49" s="276">
        <f>255000/8.8</f>
        <v>28977.272727272724</v>
      </c>
      <c r="F49" s="524"/>
      <c r="G49" s="522"/>
      <c r="H49" s="459"/>
      <c r="I49" s="456"/>
      <c r="J49" s="466"/>
    </row>
    <row r="50" spans="2:10" x14ac:dyDescent="0.35">
      <c r="B50" s="456"/>
      <c r="C50" s="456"/>
      <c r="D50" s="457"/>
      <c r="E50" s="457"/>
      <c r="F50" s="458"/>
      <c r="G50" s="456"/>
      <c r="H50" s="459"/>
      <c r="I50" s="456"/>
      <c r="J50" s="466"/>
    </row>
    <row r="51" spans="2:10" x14ac:dyDescent="0.35">
      <c r="B51" s="456"/>
      <c r="C51" s="456"/>
      <c r="D51" s="457"/>
      <c r="E51" s="457"/>
      <c r="F51" s="458"/>
      <c r="G51" s="456"/>
      <c r="H51" s="459"/>
      <c r="I51" s="456"/>
      <c r="J51" s="466"/>
    </row>
  </sheetData>
  <mergeCells count="33">
    <mergeCell ref="C3:H3"/>
    <mergeCell ref="C5:I5"/>
    <mergeCell ref="B4:I4"/>
    <mergeCell ref="D14:I14"/>
    <mergeCell ref="G36:G38"/>
    <mergeCell ref="C19:D19"/>
    <mergeCell ref="C16:D16"/>
    <mergeCell ref="C17:E17"/>
    <mergeCell ref="C8:G8"/>
    <mergeCell ref="C9:G9"/>
    <mergeCell ref="C39:C41"/>
    <mergeCell ref="F39:F41"/>
    <mergeCell ref="G39:G41"/>
    <mergeCell ref="C27:C29"/>
    <mergeCell ref="G27:G29"/>
    <mergeCell ref="C30:C32"/>
    <mergeCell ref="G30:G32"/>
    <mergeCell ref="C48:C49"/>
    <mergeCell ref="F48:F49"/>
    <mergeCell ref="G48:G49"/>
    <mergeCell ref="G6:H6"/>
    <mergeCell ref="C20:E20"/>
    <mergeCell ref="C22:C26"/>
    <mergeCell ref="G22:G26"/>
    <mergeCell ref="C45:C47"/>
    <mergeCell ref="F45:F47"/>
    <mergeCell ref="G45:G47"/>
    <mergeCell ref="C42:C44"/>
    <mergeCell ref="F42:F44"/>
    <mergeCell ref="G42:G44"/>
    <mergeCell ref="C33:C35"/>
    <mergeCell ref="G33:G35"/>
    <mergeCell ref="C36:C3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63"/>
  <sheetViews>
    <sheetView topLeftCell="E16" zoomScale="110" zoomScaleNormal="110" workbookViewId="0">
      <selection activeCell="H19" sqref="H19"/>
    </sheetView>
  </sheetViews>
  <sheetFormatPr defaultColWidth="11.453125" defaultRowHeight="39.75" customHeight="1" x14ac:dyDescent="0.25"/>
  <cols>
    <col min="1" max="1" width="0.453125" style="287" customWidth="1"/>
    <col min="2" max="2" width="1.81640625" style="287" hidden="1" customWidth="1"/>
    <col min="3" max="3" width="12.453125" style="287" customWidth="1"/>
    <col min="4" max="4" width="16.26953125" style="318" customWidth="1"/>
    <col min="5" max="5" width="13.453125" style="318" customWidth="1"/>
    <col min="6" max="6" width="16.453125" style="287" customWidth="1"/>
    <col min="7" max="7" width="39" style="319" customWidth="1"/>
    <col min="8" max="8" width="38" style="320" customWidth="1"/>
    <col min="9" max="10" width="1.7265625" style="287" customWidth="1"/>
    <col min="11" max="11" width="20.26953125" style="287" customWidth="1"/>
    <col min="12" max="16384" width="11.453125" style="287"/>
  </cols>
  <sheetData>
    <row r="1" spans="2:52" ht="39.75" customHeight="1" x14ac:dyDescent="0.4">
      <c r="B1" s="286"/>
      <c r="C1" s="555" t="s">
        <v>253</v>
      </c>
      <c r="D1" s="556"/>
      <c r="E1" s="556"/>
      <c r="F1" s="556"/>
      <c r="G1" s="556"/>
      <c r="H1" s="556"/>
      <c r="I1" s="282"/>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row>
    <row r="2" spans="2:52" ht="39.75" customHeight="1" x14ac:dyDescent="0.3">
      <c r="B2" s="289"/>
      <c r="C2" s="557" t="s">
        <v>254</v>
      </c>
      <c r="D2" s="557"/>
      <c r="E2" s="557"/>
      <c r="F2" s="557"/>
      <c r="G2" s="557"/>
      <c r="H2" s="557"/>
      <c r="I2" s="282"/>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row>
    <row r="3" spans="2:52" ht="39.75" customHeight="1" x14ac:dyDescent="0.25">
      <c r="B3" s="289"/>
      <c r="C3" s="558"/>
      <c r="D3" s="558"/>
      <c r="E3" s="558"/>
      <c r="F3" s="558"/>
      <c r="G3" s="558"/>
      <c r="H3" s="558"/>
      <c r="I3" s="282"/>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row>
    <row r="4" spans="2:52" ht="39.75" customHeight="1" x14ac:dyDescent="0.25">
      <c r="B4" s="289"/>
      <c r="C4" s="559" t="s">
        <v>255</v>
      </c>
      <c r="D4" s="560"/>
      <c r="E4" s="560"/>
      <c r="F4" s="560"/>
      <c r="G4" s="560"/>
      <c r="H4" s="561"/>
      <c r="I4" s="282"/>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row>
    <row r="5" spans="2:52" s="294" customFormat="1" ht="39.75" customHeight="1" x14ac:dyDescent="0.25">
      <c r="B5" s="290"/>
      <c r="C5" s="291" t="s">
        <v>252</v>
      </c>
      <c r="D5" s="562" t="s">
        <v>251</v>
      </c>
      <c r="E5" s="562"/>
      <c r="F5" s="292" t="s">
        <v>249</v>
      </c>
      <c r="G5" s="292" t="s">
        <v>283</v>
      </c>
      <c r="H5" s="292" t="s">
        <v>291</v>
      </c>
      <c r="I5" s="293"/>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c r="AN5" s="295"/>
      <c r="AO5" s="295"/>
      <c r="AP5" s="295"/>
      <c r="AQ5" s="295"/>
      <c r="AR5" s="295"/>
      <c r="AS5" s="295"/>
      <c r="AT5" s="295"/>
      <c r="AU5" s="295"/>
      <c r="AV5" s="295"/>
      <c r="AW5" s="295"/>
      <c r="AX5" s="295"/>
      <c r="AY5" s="295"/>
      <c r="AZ5" s="295"/>
    </row>
    <row r="6" spans="2:52" ht="78" customHeight="1" x14ac:dyDescent="0.25">
      <c r="B6" s="289"/>
      <c r="C6" s="296" t="s">
        <v>766</v>
      </c>
      <c r="D6" s="563" t="s">
        <v>767</v>
      </c>
      <c r="E6" s="563"/>
      <c r="F6" s="297" t="s">
        <v>768</v>
      </c>
      <c r="G6" s="298" t="s">
        <v>769</v>
      </c>
      <c r="H6" s="299" t="s">
        <v>770</v>
      </c>
      <c r="I6" s="282"/>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row>
    <row r="7" spans="2:52" ht="82.5" customHeight="1" x14ac:dyDescent="0.25">
      <c r="B7" s="300"/>
      <c r="C7" s="564" t="s">
        <v>771</v>
      </c>
      <c r="D7" s="563" t="s">
        <v>772</v>
      </c>
      <c r="E7" s="565"/>
      <c r="F7" s="297" t="s">
        <v>773</v>
      </c>
      <c r="G7" s="322" t="s">
        <v>858</v>
      </c>
      <c r="H7" s="299" t="s">
        <v>774</v>
      </c>
      <c r="I7" s="302"/>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row>
    <row r="8" spans="2:52" ht="177.75" customHeight="1" x14ac:dyDescent="0.25">
      <c r="B8" s="300"/>
      <c r="C8" s="564"/>
      <c r="D8" s="563" t="s">
        <v>775</v>
      </c>
      <c r="E8" s="563"/>
      <c r="F8" s="297" t="s">
        <v>776</v>
      </c>
      <c r="G8" s="437" t="s">
        <v>939</v>
      </c>
      <c r="H8" s="299" t="s">
        <v>777</v>
      </c>
      <c r="I8" s="302"/>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row>
    <row r="9" spans="2:52" ht="72" customHeight="1" x14ac:dyDescent="0.25">
      <c r="B9" s="300"/>
      <c r="C9" s="564"/>
      <c r="D9" s="563" t="s">
        <v>778</v>
      </c>
      <c r="E9" s="563"/>
      <c r="F9" s="297" t="s">
        <v>779</v>
      </c>
      <c r="G9" s="303" t="s">
        <v>901</v>
      </c>
      <c r="H9" s="299" t="s">
        <v>780</v>
      </c>
      <c r="I9" s="302"/>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row>
    <row r="10" spans="2:52" ht="71.25" customHeight="1" x14ac:dyDescent="0.25">
      <c r="B10" s="300"/>
      <c r="C10" s="304" t="s">
        <v>781</v>
      </c>
      <c r="D10" s="563" t="s">
        <v>782</v>
      </c>
      <c r="E10" s="563"/>
      <c r="F10" s="297" t="s">
        <v>783</v>
      </c>
      <c r="G10" s="303" t="s">
        <v>917</v>
      </c>
      <c r="H10" s="299" t="s">
        <v>784</v>
      </c>
      <c r="I10" s="302"/>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row>
    <row r="11" spans="2:52" ht="45.75" customHeight="1" x14ac:dyDescent="0.25">
      <c r="B11" s="300"/>
      <c r="C11" s="564" t="s">
        <v>785</v>
      </c>
      <c r="D11" s="563" t="s">
        <v>786</v>
      </c>
      <c r="E11" s="563"/>
      <c r="F11" s="297" t="s">
        <v>787</v>
      </c>
      <c r="G11" s="553" t="s">
        <v>902</v>
      </c>
      <c r="H11" s="299" t="s">
        <v>788</v>
      </c>
      <c r="I11" s="302"/>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row>
    <row r="12" spans="2:52" ht="65.25" customHeight="1" x14ac:dyDescent="0.25">
      <c r="B12" s="300"/>
      <c r="C12" s="564"/>
      <c r="D12" s="563" t="s">
        <v>789</v>
      </c>
      <c r="E12" s="563"/>
      <c r="F12" s="297" t="s">
        <v>787</v>
      </c>
      <c r="G12" s="554"/>
      <c r="H12" s="299" t="s">
        <v>790</v>
      </c>
      <c r="I12" s="302"/>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8"/>
      <c r="AP12" s="288"/>
      <c r="AQ12" s="288"/>
      <c r="AR12" s="288"/>
      <c r="AS12" s="288"/>
      <c r="AT12" s="288"/>
      <c r="AU12" s="288"/>
      <c r="AV12" s="288"/>
      <c r="AW12" s="288"/>
      <c r="AX12" s="288"/>
      <c r="AY12" s="288"/>
      <c r="AZ12" s="288"/>
    </row>
    <row r="13" spans="2:52" ht="58.5" customHeight="1" x14ac:dyDescent="0.25">
      <c r="B13" s="300"/>
      <c r="C13" s="564" t="s">
        <v>729</v>
      </c>
      <c r="D13" s="563" t="s">
        <v>791</v>
      </c>
      <c r="E13" s="563"/>
      <c r="F13" s="297" t="s">
        <v>792</v>
      </c>
      <c r="G13" s="303" t="s">
        <v>903</v>
      </c>
      <c r="H13" s="299" t="s">
        <v>793</v>
      </c>
      <c r="I13" s="302"/>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row>
    <row r="14" spans="2:52" ht="58.5" customHeight="1" x14ac:dyDescent="0.25">
      <c r="B14" s="300"/>
      <c r="C14" s="564"/>
      <c r="D14" s="563" t="s">
        <v>794</v>
      </c>
      <c r="E14" s="563"/>
      <c r="F14" s="297" t="s">
        <v>795</v>
      </c>
      <c r="G14" s="305" t="s">
        <v>796</v>
      </c>
      <c r="H14" s="299" t="s">
        <v>797</v>
      </c>
      <c r="I14" s="302"/>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row>
    <row r="15" spans="2:52" ht="99.75" customHeight="1" x14ac:dyDescent="0.25">
      <c r="B15" s="300"/>
      <c r="C15" s="304" t="s">
        <v>798</v>
      </c>
      <c r="D15" s="563" t="s">
        <v>799</v>
      </c>
      <c r="E15" s="563"/>
      <c r="F15" s="297" t="s">
        <v>800</v>
      </c>
      <c r="G15" s="303" t="s">
        <v>904</v>
      </c>
      <c r="H15" s="299" t="s">
        <v>801</v>
      </c>
      <c r="I15" s="302"/>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row>
    <row r="16" spans="2:52" ht="61.5" customHeight="1" x14ac:dyDescent="0.25">
      <c r="B16" s="300"/>
      <c r="C16" s="304" t="s">
        <v>798</v>
      </c>
      <c r="D16" s="570" t="s">
        <v>802</v>
      </c>
      <c r="E16" s="570"/>
      <c r="F16" s="297" t="s">
        <v>803</v>
      </c>
      <c r="G16" s="303" t="s">
        <v>905</v>
      </c>
      <c r="H16" s="306" t="s">
        <v>804</v>
      </c>
      <c r="I16" s="302"/>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row>
    <row r="17" spans="2:52" ht="69" customHeight="1" x14ac:dyDescent="0.25">
      <c r="B17" s="300"/>
      <c r="C17" s="304" t="s">
        <v>731</v>
      </c>
      <c r="D17" s="565" t="s">
        <v>805</v>
      </c>
      <c r="E17" s="565"/>
      <c r="F17" s="297" t="s">
        <v>806</v>
      </c>
      <c r="G17" s="303" t="s">
        <v>906</v>
      </c>
      <c r="H17" s="307" t="s">
        <v>807</v>
      </c>
      <c r="I17" s="302"/>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c r="AW17" s="288"/>
      <c r="AX17" s="288"/>
      <c r="AY17" s="288"/>
      <c r="AZ17" s="288"/>
    </row>
    <row r="18" spans="2:52" ht="81" customHeight="1" x14ac:dyDescent="0.25">
      <c r="B18" s="300"/>
      <c r="C18" s="304" t="s">
        <v>731</v>
      </c>
      <c r="D18" s="565" t="s">
        <v>808</v>
      </c>
      <c r="E18" s="565"/>
      <c r="F18" s="297" t="s">
        <v>809</v>
      </c>
      <c r="G18" s="303" t="s">
        <v>907</v>
      </c>
      <c r="H18" s="307" t="s">
        <v>810</v>
      </c>
      <c r="I18" s="302"/>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row>
    <row r="19" spans="2:52" ht="62.25" customHeight="1" x14ac:dyDescent="0.25">
      <c r="B19" s="300"/>
      <c r="C19" s="304" t="s">
        <v>731</v>
      </c>
      <c r="D19" s="565" t="s">
        <v>811</v>
      </c>
      <c r="E19" s="565"/>
      <c r="F19" s="297" t="s">
        <v>812</v>
      </c>
      <c r="G19" s="303" t="s">
        <v>909</v>
      </c>
      <c r="H19" s="307" t="s">
        <v>813</v>
      </c>
      <c r="I19" s="302"/>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row>
    <row r="20" spans="2:52" ht="109.5" customHeight="1" x14ac:dyDescent="0.25">
      <c r="B20" s="300"/>
      <c r="C20" s="304" t="s">
        <v>814</v>
      </c>
      <c r="D20" s="565" t="s">
        <v>815</v>
      </c>
      <c r="E20" s="565"/>
      <c r="F20" s="297" t="s">
        <v>816</v>
      </c>
      <c r="G20" s="322" t="s">
        <v>817</v>
      </c>
      <c r="H20" s="299" t="s">
        <v>818</v>
      </c>
      <c r="I20" s="302"/>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8"/>
      <c r="AQ20" s="288"/>
      <c r="AR20" s="288"/>
      <c r="AS20" s="288"/>
      <c r="AT20" s="288"/>
      <c r="AU20" s="288"/>
      <c r="AV20" s="288"/>
      <c r="AW20" s="288"/>
      <c r="AX20" s="288"/>
      <c r="AY20" s="288"/>
      <c r="AZ20" s="288"/>
    </row>
    <row r="21" spans="2:52" ht="207" customHeight="1" x14ac:dyDescent="0.25">
      <c r="B21" s="300"/>
      <c r="C21" s="304" t="s">
        <v>814</v>
      </c>
      <c r="D21" s="563" t="s">
        <v>819</v>
      </c>
      <c r="E21" s="563"/>
      <c r="F21" s="297" t="s">
        <v>820</v>
      </c>
      <c r="G21" s="308" t="s">
        <v>821</v>
      </c>
      <c r="H21" s="299" t="s">
        <v>822</v>
      </c>
      <c r="I21" s="302"/>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row>
    <row r="22" spans="2:52" ht="276" x14ac:dyDescent="0.25">
      <c r="B22" s="300"/>
      <c r="C22" s="304" t="s">
        <v>732</v>
      </c>
      <c r="D22" s="563" t="s">
        <v>823</v>
      </c>
      <c r="E22" s="563"/>
      <c r="F22" s="297" t="s">
        <v>824</v>
      </c>
      <c r="G22" s="322" t="s">
        <v>912</v>
      </c>
      <c r="H22" s="301" t="s">
        <v>825</v>
      </c>
      <c r="I22" s="302"/>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row>
    <row r="23" spans="2:52" ht="105" customHeight="1" x14ac:dyDescent="0.25">
      <c r="B23" s="300"/>
      <c r="C23" s="304" t="s">
        <v>732</v>
      </c>
      <c r="D23" s="563" t="s">
        <v>826</v>
      </c>
      <c r="E23" s="563"/>
      <c r="F23" s="297" t="s">
        <v>816</v>
      </c>
      <c r="G23" s="322" t="s">
        <v>913</v>
      </c>
      <c r="H23" s="307" t="s">
        <v>827</v>
      </c>
      <c r="I23" s="302"/>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row>
    <row r="24" spans="2:52" ht="108.75" customHeight="1" x14ac:dyDescent="0.25">
      <c r="B24" s="300"/>
      <c r="C24" s="304" t="s">
        <v>733</v>
      </c>
      <c r="D24" s="569" t="s">
        <v>828</v>
      </c>
      <c r="E24" s="569"/>
      <c r="F24" s="297" t="s">
        <v>829</v>
      </c>
      <c r="G24" s="322" t="s">
        <v>850</v>
      </c>
      <c r="H24" s="299" t="s">
        <v>830</v>
      </c>
      <c r="I24" s="302"/>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row>
    <row r="25" spans="2:52" ht="69" customHeight="1" x14ac:dyDescent="0.25">
      <c r="B25" s="300"/>
      <c r="C25" s="304" t="s">
        <v>831</v>
      </c>
      <c r="D25" s="563" t="s">
        <v>832</v>
      </c>
      <c r="E25" s="563"/>
      <c r="F25" s="297" t="s">
        <v>816</v>
      </c>
      <c r="G25" s="322" t="s">
        <v>911</v>
      </c>
      <c r="H25" s="299" t="s">
        <v>833</v>
      </c>
      <c r="I25" s="302"/>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row>
    <row r="26" spans="2:52" ht="46" x14ac:dyDescent="0.25">
      <c r="B26" s="300"/>
      <c r="C26" s="304" t="s">
        <v>831</v>
      </c>
      <c r="D26" s="563" t="s">
        <v>834</v>
      </c>
      <c r="E26" s="563"/>
      <c r="F26" s="297" t="s">
        <v>816</v>
      </c>
      <c r="G26" s="322" t="s">
        <v>851</v>
      </c>
      <c r="H26" s="306" t="s">
        <v>835</v>
      </c>
      <c r="I26" s="302"/>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8"/>
      <c r="AS26" s="288"/>
      <c r="AT26" s="288"/>
      <c r="AU26" s="288"/>
      <c r="AV26" s="288"/>
      <c r="AW26" s="288"/>
      <c r="AX26" s="288"/>
      <c r="AY26" s="288"/>
      <c r="AZ26" s="288"/>
    </row>
    <row r="27" spans="2:52" ht="251.25" customHeight="1" x14ac:dyDescent="0.25">
      <c r="B27" s="300"/>
      <c r="C27" s="304" t="s">
        <v>836</v>
      </c>
      <c r="D27" s="563" t="s">
        <v>837</v>
      </c>
      <c r="E27" s="563"/>
      <c r="F27" s="297" t="s">
        <v>816</v>
      </c>
      <c r="G27" s="309" t="s">
        <v>910</v>
      </c>
      <c r="H27" s="299" t="s">
        <v>833</v>
      </c>
      <c r="I27" s="302"/>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row>
    <row r="28" spans="2:52" ht="127.5" customHeight="1" x14ac:dyDescent="0.25">
      <c r="B28" s="300"/>
      <c r="C28" s="304" t="s">
        <v>726</v>
      </c>
      <c r="D28" s="563" t="s">
        <v>838</v>
      </c>
      <c r="E28" s="563"/>
      <c r="F28" s="297" t="s">
        <v>816</v>
      </c>
      <c r="G28" s="437" t="s">
        <v>940</v>
      </c>
      <c r="H28" s="299" t="s">
        <v>839</v>
      </c>
      <c r="I28" s="302"/>
      <c r="K28" s="424"/>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row>
    <row r="29" spans="2:52" s="312" customFormat="1" ht="39.75" customHeight="1" x14ac:dyDescent="0.25">
      <c r="B29" s="310"/>
      <c r="C29" s="566"/>
      <c r="D29" s="567"/>
      <c r="E29" s="567"/>
      <c r="F29" s="567"/>
      <c r="G29" s="567"/>
      <c r="H29" s="568"/>
      <c r="I29" s="311"/>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8"/>
      <c r="AS29" s="288"/>
      <c r="AT29" s="288"/>
      <c r="AU29" s="288"/>
      <c r="AV29" s="288"/>
      <c r="AW29" s="288"/>
      <c r="AX29" s="288"/>
      <c r="AY29" s="288"/>
      <c r="AZ29" s="288"/>
    </row>
    <row r="30" spans="2:52" s="288" customFormat="1" ht="39.75" customHeight="1" x14ac:dyDescent="0.25">
      <c r="D30" s="313"/>
      <c r="E30" s="313"/>
      <c r="G30" s="445"/>
      <c r="H30" s="314"/>
    </row>
    <row r="31" spans="2:52" s="288" customFormat="1" ht="39.75" customHeight="1" x14ac:dyDescent="0.25">
      <c r="D31" s="313"/>
      <c r="E31" s="313"/>
      <c r="G31" s="445"/>
      <c r="H31" s="314"/>
    </row>
    <row r="32" spans="2:52" s="288" customFormat="1" ht="39.75" customHeight="1" x14ac:dyDescent="0.25">
      <c r="D32" s="313"/>
      <c r="E32" s="313"/>
      <c r="G32" s="445"/>
      <c r="H32" s="314"/>
    </row>
    <row r="33" spans="4:8" s="288" customFormat="1" ht="39.75" customHeight="1" x14ac:dyDescent="0.25">
      <c r="D33" s="313"/>
      <c r="E33" s="313"/>
      <c r="G33" s="445"/>
      <c r="H33" s="314"/>
    </row>
    <row r="34" spans="4:8" s="288" customFormat="1" ht="39.75" customHeight="1" x14ac:dyDescent="0.25">
      <c r="D34" s="313"/>
      <c r="E34" s="313"/>
      <c r="G34" s="445"/>
      <c r="H34" s="314"/>
    </row>
    <row r="35" spans="4:8" s="288" customFormat="1" ht="39.75" customHeight="1" x14ac:dyDescent="0.25">
      <c r="D35" s="313"/>
      <c r="E35" s="313"/>
      <c r="G35" s="445"/>
      <c r="H35" s="314"/>
    </row>
    <row r="36" spans="4:8" s="288" customFormat="1" ht="39.75" customHeight="1" x14ac:dyDescent="0.25">
      <c r="D36" s="313"/>
      <c r="E36" s="313"/>
      <c r="G36" s="445"/>
      <c r="H36" s="314"/>
    </row>
    <row r="37" spans="4:8" s="288" customFormat="1" ht="39.75" customHeight="1" x14ac:dyDescent="0.25">
      <c r="D37" s="313"/>
      <c r="E37" s="313"/>
      <c r="G37" s="445"/>
      <c r="H37" s="314"/>
    </row>
    <row r="38" spans="4:8" s="288" customFormat="1" ht="39.75" customHeight="1" x14ac:dyDescent="0.25">
      <c r="D38" s="313"/>
      <c r="E38" s="313"/>
      <c r="G38" s="445"/>
      <c r="H38" s="314"/>
    </row>
    <row r="39" spans="4:8" s="288" customFormat="1" ht="39.75" customHeight="1" x14ac:dyDescent="0.25">
      <c r="D39" s="313"/>
      <c r="E39" s="313"/>
      <c r="G39" s="445"/>
      <c r="H39" s="314"/>
    </row>
    <row r="40" spans="4:8" s="288" customFormat="1" ht="39.75" customHeight="1" x14ac:dyDescent="0.25">
      <c r="D40" s="313"/>
      <c r="E40" s="313"/>
      <c r="G40" s="445"/>
      <c r="H40" s="314"/>
    </row>
    <row r="41" spans="4:8" s="288" customFormat="1" ht="39.75" customHeight="1" x14ac:dyDescent="0.25">
      <c r="D41" s="313"/>
      <c r="E41" s="313"/>
      <c r="G41" s="445"/>
      <c r="H41" s="314"/>
    </row>
    <row r="42" spans="4:8" s="288" customFormat="1" ht="39.75" customHeight="1" x14ac:dyDescent="0.25">
      <c r="D42" s="313"/>
      <c r="E42" s="313"/>
      <c r="G42" s="445"/>
      <c r="H42" s="314"/>
    </row>
    <row r="43" spans="4:8" s="288" customFormat="1" ht="39.75" customHeight="1" x14ac:dyDescent="0.25">
      <c r="D43" s="313"/>
      <c r="E43" s="313"/>
      <c r="G43" s="445"/>
      <c r="H43" s="314"/>
    </row>
    <row r="44" spans="4:8" s="288" customFormat="1" ht="39.75" customHeight="1" x14ac:dyDescent="0.25">
      <c r="D44" s="313"/>
      <c r="E44" s="313"/>
      <c r="G44" s="445"/>
      <c r="H44" s="314"/>
    </row>
    <row r="45" spans="4:8" s="288" customFormat="1" ht="39.75" customHeight="1" x14ac:dyDescent="0.25">
      <c r="D45" s="313"/>
      <c r="E45" s="313"/>
      <c r="G45" s="445"/>
      <c r="H45" s="314"/>
    </row>
    <row r="46" spans="4:8" s="288" customFormat="1" ht="39.75" customHeight="1" x14ac:dyDescent="0.25">
      <c r="D46" s="313"/>
      <c r="E46" s="313"/>
      <c r="G46" s="445"/>
      <c r="H46" s="314"/>
    </row>
    <row r="47" spans="4:8" s="288" customFormat="1" ht="39.75" customHeight="1" x14ac:dyDescent="0.25">
      <c r="D47" s="313"/>
      <c r="E47" s="313"/>
      <c r="G47" s="445"/>
      <c r="H47" s="314"/>
    </row>
    <row r="48" spans="4:8" s="288" customFormat="1" ht="39.75" customHeight="1" x14ac:dyDescent="0.25">
      <c r="D48" s="313"/>
      <c r="E48" s="313"/>
      <c r="G48" s="445"/>
      <c r="H48" s="314"/>
    </row>
    <row r="49" spans="4:8" s="288" customFormat="1" ht="39.75" customHeight="1" x14ac:dyDescent="0.25">
      <c r="D49" s="313"/>
      <c r="E49" s="313"/>
      <c r="G49" s="445"/>
      <c r="H49" s="314"/>
    </row>
    <row r="50" spans="4:8" s="288" customFormat="1" ht="39.75" customHeight="1" x14ac:dyDescent="0.25">
      <c r="D50" s="313"/>
      <c r="E50" s="313"/>
      <c r="G50" s="445"/>
      <c r="H50" s="314"/>
    </row>
    <row r="51" spans="4:8" s="288" customFormat="1" ht="39.75" customHeight="1" x14ac:dyDescent="0.25">
      <c r="D51" s="313"/>
      <c r="E51" s="313"/>
      <c r="G51" s="445"/>
      <c r="H51" s="314"/>
    </row>
    <row r="52" spans="4:8" s="288" customFormat="1" ht="39.75" customHeight="1" x14ac:dyDescent="0.25">
      <c r="D52" s="313"/>
      <c r="E52" s="313"/>
      <c r="G52" s="445"/>
      <c r="H52" s="314"/>
    </row>
    <row r="53" spans="4:8" s="288" customFormat="1" ht="39.75" customHeight="1" x14ac:dyDescent="0.25">
      <c r="D53" s="313"/>
      <c r="E53" s="313"/>
      <c r="G53" s="445"/>
      <c r="H53" s="314"/>
    </row>
    <row r="54" spans="4:8" s="288" customFormat="1" ht="39.75" customHeight="1" x14ac:dyDescent="0.25">
      <c r="D54" s="313"/>
      <c r="E54" s="313"/>
      <c r="G54" s="445"/>
      <c r="H54" s="314"/>
    </row>
    <row r="55" spans="4:8" s="288" customFormat="1" ht="39.75" customHeight="1" x14ac:dyDescent="0.25">
      <c r="D55" s="313"/>
      <c r="E55" s="313"/>
      <c r="G55" s="445"/>
      <c r="H55" s="314"/>
    </row>
    <row r="56" spans="4:8" s="288" customFormat="1" ht="39.75" customHeight="1" x14ac:dyDescent="0.25">
      <c r="D56" s="313"/>
      <c r="E56" s="313"/>
      <c r="G56" s="445"/>
      <c r="H56" s="314"/>
    </row>
    <row r="57" spans="4:8" s="288" customFormat="1" ht="39.75" customHeight="1" x14ac:dyDescent="0.25">
      <c r="D57" s="313"/>
      <c r="E57" s="313"/>
      <c r="G57" s="445"/>
      <c r="H57" s="314"/>
    </row>
    <row r="58" spans="4:8" s="288" customFormat="1" ht="39.75" customHeight="1" x14ac:dyDescent="0.25">
      <c r="D58" s="313"/>
      <c r="E58" s="313"/>
      <c r="G58" s="445"/>
      <c r="H58" s="314"/>
    </row>
    <row r="59" spans="4:8" s="288" customFormat="1" ht="39.75" customHeight="1" x14ac:dyDescent="0.25">
      <c r="D59" s="313"/>
      <c r="E59" s="313"/>
      <c r="G59" s="445"/>
      <c r="H59" s="314"/>
    </row>
    <row r="60" spans="4:8" s="288" customFormat="1" ht="39.75" customHeight="1" x14ac:dyDescent="0.25">
      <c r="D60" s="313"/>
      <c r="E60" s="313"/>
      <c r="G60" s="445"/>
      <c r="H60" s="314"/>
    </row>
    <row r="61" spans="4:8" s="288" customFormat="1" ht="39.75" customHeight="1" x14ac:dyDescent="0.25">
      <c r="D61" s="313"/>
      <c r="E61" s="313"/>
      <c r="G61" s="445"/>
      <c r="H61" s="314"/>
    </row>
    <row r="62" spans="4:8" s="288" customFormat="1" ht="39.75" customHeight="1" x14ac:dyDescent="0.25">
      <c r="D62" s="313"/>
      <c r="E62" s="313"/>
      <c r="G62" s="445"/>
      <c r="H62" s="314"/>
    </row>
    <row r="63" spans="4:8" s="316" customFormat="1" ht="39.75" customHeight="1" x14ac:dyDescent="0.25">
      <c r="D63" s="315"/>
      <c r="E63" s="315"/>
      <c r="G63" s="446"/>
      <c r="H63" s="317"/>
    </row>
  </sheetData>
  <mergeCells count="33">
    <mergeCell ref="D18:E18"/>
    <mergeCell ref="D19:E19"/>
    <mergeCell ref="D20:E20"/>
    <mergeCell ref="D21:E21"/>
    <mergeCell ref="D16:E16"/>
    <mergeCell ref="D17:E17"/>
    <mergeCell ref="C29:H29"/>
    <mergeCell ref="D22:E22"/>
    <mergeCell ref="D23:E23"/>
    <mergeCell ref="D24:E24"/>
    <mergeCell ref="D25:E25"/>
    <mergeCell ref="D26:E26"/>
    <mergeCell ref="D27:E27"/>
    <mergeCell ref="D28:E28"/>
    <mergeCell ref="C13:C14"/>
    <mergeCell ref="D13:E13"/>
    <mergeCell ref="D14:E14"/>
    <mergeCell ref="D15:E15"/>
    <mergeCell ref="C7:C9"/>
    <mergeCell ref="D7:E7"/>
    <mergeCell ref="D8:E8"/>
    <mergeCell ref="D9:E9"/>
    <mergeCell ref="D10:E10"/>
    <mergeCell ref="C11:C12"/>
    <mergeCell ref="G11:G12"/>
    <mergeCell ref="C1:H1"/>
    <mergeCell ref="C2:H2"/>
    <mergeCell ref="C3:H3"/>
    <mergeCell ref="C4:H4"/>
    <mergeCell ref="D5:E5"/>
    <mergeCell ref="D6:E6"/>
    <mergeCell ref="D11:E11"/>
    <mergeCell ref="D12:E12"/>
  </mergeCells>
  <pageMargins left="0.7" right="0.7" top="0.75" bottom="0.75" header="0.3" footer="0.3"/>
  <pageSetup scale="6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8"/>
  <sheetViews>
    <sheetView zoomScale="70" zoomScaleNormal="70" workbookViewId="0"/>
  </sheetViews>
  <sheetFormatPr defaultColWidth="8.81640625" defaultRowHeight="14.5" x14ac:dyDescent="0.35"/>
  <cols>
    <col min="1" max="2" width="1.81640625" customWidth="1"/>
    <col min="3" max="3" width="30.7265625" customWidth="1"/>
    <col min="4" max="5" width="22.81640625" customWidth="1"/>
    <col min="6" max="6" width="43.1796875" customWidth="1"/>
    <col min="7" max="7" width="2" customWidth="1"/>
    <col min="8" max="8" width="1.453125" customWidth="1"/>
  </cols>
  <sheetData>
    <row r="1" spans="2:7" ht="15" thickBot="1" x14ac:dyDescent="0.4"/>
    <row r="2" spans="2:7" ht="15" thickBot="1" x14ac:dyDescent="0.4">
      <c r="B2" s="74"/>
      <c r="C2" s="75"/>
      <c r="D2" s="75"/>
      <c r="E2" s="75"/>
      <c r="F2" s="75"/>
      <c r="G2" s="76"/>
    </row>
    <row r="3" spans="2:7" ht="20.5" thickBot="1" x14ac:dyDescent="0.45">
      <c r="B3" s="77"/>
      <c r="C3" s="571" t="s">
        <v>221</v>
      </c>
      <c r="D3" s="572"/>
      <c r="E3" s="572"/>
      <c r="F3" s="573"/>
      <c r="G3" s="42"/>
    </row>
    <row r="4" spans="2:7" x14ac:dyDescent="0.35">
      <c r="B4" s="544"/>
      <c r="C4" s="545"/>
      <c r="D4" s="545"/>
      <c r="E4" s="545"/>
      <c r="F4" s="545"/>
      <c r="G4" s="42"/>
    </row>
    <row r="5" spans="2:7" x14ac:dyDescent="0.35">
      <c r="B5" s="43"/>
      <c r="C5" s="550" t="s">
        <v>232</v>
      </c>
      <c r="D5" s="550"/>
      <c r="E5" s="46"/>
      <c r="F5" s="45"/>
      <c r="G5" s="42"/>
    </row>
    <row r="6" spans="2:7" ht="15" thickBot="1" x14ac:dyDescent="0.4">
      <c r="B6" s="43"/>
      <c r="C6" s="574" t="s">
        <v>305</v>
      </c>
      <c r="D6" s="574"/>
      <c r="E6" s="574"/>
      <c r="F6" s="574"/>
      <c r="G6" s="42"/>
    </row>
    <row r="7" spans="2:7" ht="15" thickBot="1" x14ac:dyDescent="0.4">
      <c r="B7" s="43"/>
      <c r="C7" s="28" t="s">
        <v>234</v>
      </c>
      <c r="D7" s="29" t="s">
        <v>233</v>
      </c>
      <c r="E7" s="575" t="s">
        <v>281</v>
      </c>
      <c r="F7" s="576"/>
      <c r="G7" s="42"/>
    </row>
    <row r="8" spans="2:7" ht="86.25" customHeight="1" x14ac:dyDescent="0.35">
      <c r="B8" s="43"/>
      <c r="C8" s="279" t="s">
        <v>752</v>
      </c>
      <c r="D8" s="280" t="s">
        <v>753</v>
      </c>
      <c r="E8" s="577" t="s">
        <v>754</v>
      </c>
      <c r="F8" s="578"/>
      <c r="G8" s="42"/>
    </row>
    <row r="9" spans="2:7" ht="51" customHeight="1" x14ac:dyDescent="0.35">
      <c r="B9" s="43"/>
      <c r="C9" s="279" t="s">
        <v>755</v>
      </c>
      <c r="D9" s="280" t="s">
        <v>756</v>
      </c>
      <c r="E9" s="579" t="s">
        <v>757</v>
      </c>
      <c r="F9" s="580"/>
      <c r="G9" s="42"/>
    </row>
    <row r="10" spans="2:7" ht="148.5" customHeight="1" x14ac:dyDescent="0.35">
      <c r="B10" s="43"/>
      <c r="C10" s="279" t="s">
        <v>758</v>
      </c>
      <c r="D10" s="281" t="s">
        <v>759</v>
      </c>
      <c r="E10" s="579" t="s">
        <v>760</v>
      </c>
      <c r="F10" s="580"/>
      <c r="G10" s="42"/>
    </row>
    <row r="11" spans="2:7" ht="144" customHeight="1" x14ac:dyDescent="0.35">
      <c r="B11" s="43"/>
      <c r="C11" s="279" t="s">
        <v>761</v>
      </c>
      <c r="D11" s="281" t="s">
        <v>759</v>
      </c>
      <c r="E11" s="581" t="s">
        <v>852</v>
      </c>
      <c r="F11" s="582"/>
      <c r="G11" s="42"/>
    </row>
    <row r="12" spans="2:7" ht="66" customHeight="1" x14ac:dyDescent="0.35">
      <c r="B12" s="43"/>
      <c r="C12" s="279" t="s">
        <v>762</v>
      </c>
      <c r="D12" s="281" t="s">
        <v>756</v>
      </c>
      <c r="E12" s="579" t="s">
        <v>763</v>
      </c>
      <c r="F12" s="580"/>
      <c r="G12" s="42"/>
    </row>
    <row r="13" spans="2:7" ht="133.5" customHeight="1" x14ac:dyDescent="0.35">
      <c r="B13" s="43"/>
      <c r="C13" s="279" t="s">
        <v>764</v>
      </c>
      <c r="D13" s="281" t="s">
        <v>756</v>
      </c>
      <c r="E13" s="583" t="s">
        <v>765</v>
      </c>
      <c r="F13" s="584"/>
      <c r="G13" s="42"/>
    </row>
    <row r="14" spans="2:7" x14ac:dyDescent="0.35">
      <c r="B14" s="43"/>
      <c r="C14" s="45"/>
      <c r="D14" s="45"/>
      <c r="E14" s="45"/>
      <c r="F14" s="45"/>
      <c r="G14" s="42"/>
    </row>
    <row r="15" spans="2:7" x14ac:dyDescent="0.35">
      <c r="B15" s="43"/>
      <c r="C15" s="585" t="s">
        <v>264</v>
      </c>
      <c r="D15" s="585"/>
      <c r="E15" s="585"/>
      <c r="F15" s="585"/>
      <c r="G15" s="42"/>
    </row>
    <row r="16" spans="2:7" ht="15" thickBot="1" x14ac:dyDescent="0.4">
      <c r="B16" s="43"/>
      <c r="C16" s="586" t="s">
        <v>279</v>
      </c>
      <c r="D16" s="586"/>
      <c r="E16" s="586"/>
      <c r="F16" s="586"/>
      <c r="G16" s="42"/>
    </row>
    <row r="17" spans="2:7" ht="15" thickBot="1" x14ac:dyDescent="0.4">
      <c r="B17" s="43"/>
      <c r="C17" s="28" t="s">
        <v>234</v>
      </c>
      <c r="D17" s="29" t="s">
        <v>233</v>
      </c>
      <c r="E17" s="575" t="s">
        <v>281</v>
      </c>
      <c r="F17" s="576"/>
      <c r="G17" s="42"/>
    </row>
    <row r="18" spans="2:7" ht="65.5" customHeight="1" x14ac:dyDescent="0.35">
      <c r="B18" s="43"/>
      <c r="C18" s="279" t="s">
        <v>953</v>
      </c>
      <c r="D18" s="279" t="s">
        <v>953</v>
      </c>
      <c r="E18" s="577" t="s">
        <v>953</v>
      </c>
      <c r="F18" s="578"/>
      <c r="G18" s="42"/>
    </row>
    <row r="20" spans="2:7" x14ac:dyDescent="0.35">
      <c r="B20" s="43"/>
      <c r="C20" s="321"/>
      <c r="D20" s="45"/>
      <c r="E20" s="45"/>
      <c r="F20" s="45"/>
      <c r="G20" s="42"/>
    </row>
    <row r="21" spans="2:7" ht="31.5" customHeight="1" x14ac:dyDescent="0.35">
      <c r="B21" s="43"/>
      <c r="C21" s="587" t="s">
        <v>263</v>
      </c>
      <c r="D21" s="587"/>
      <c r="E21" s="587"/>
      <c r="F21" s="587"/>
      <c r="G21" s="42"/>
    </row>
    <row r="22" spans="2:7" ht="15" thickBot="1" x14ac:dyDescent="0.4">
      <c r="B22" s="43"/>
      <c r="C22" s="574" t="s">
        <v>282</v>
      </c>
      <c r="D22" s="574"/>
      <c r="E22" s="588"/>
      <c r="F22" s="588"/>
      <c r="G22" s="42"/>
    </row>
    <row r="23" spans="2:7" ht="65.25" customHeight="1" thickBot="1" x14ac:dyDescent="0.4">
      <c r="B23" s="43"/>
      <c r="C23" s="589"/>
      <c r="D23" s="590"/>
      <c r="E23" s="590"/>
      <c r="F23" s="591"/>
      <c r="G23" s="42"/>
    </row>
    <row r="24" spans="2:7" x14ac:dyDescent="0.35">
      <c r="B24" s="43"/>
      <c r="C24" s="45"/>
      <c r="D24" s="45"/>
      <c r="E24" s="45"/>
      <c r="F24" s="45"/>
      <c r="G24" s="42"/>
    </row>
    <row r="25" spans="2:7" ht="15" thickBot="1" x14ac:dyDescent="0.4">
      <c r="B25" s="47"/>
      <c r="C25" s="48"/>
      <c r="D25" s="48"/>
      <c r="E25" s="48"/>
      <c r="F25" s="48"/>
      <c r="G25" s="49"/>
    </row>
    <row r="26" spans="2:7" x14ac:dyDescent="0.35">
      <c r="B26" s="230"/>
      <c r="C26" s="230"/>
      <c r="D26" s="230"/>
      <c r="E26" s="230"/>
      <c r="F26" s="230"/>
      <c r="G26" s="230"/>
    </row>
    <row r="27" spans="2:7" x14ac:dyDescent="0.35">
      <c r="B27" s="230"/>
      <c r="C27" s="230"/>
      <c r="D27" s="230"/>
      <c r="E27" s="230"/>
      <c r="F27" s="230"/>
      <c r="G27" s="230"/>
    </row>
    <row r="28" spans="2:7" x14ac:dyDescent="0.35">
      <c r="B28" s="230"/>
      <c r="C28" s="230"/>
      <c r="D28" s="230"/>
      <c r="E28" s="230"/>
      <c r="F28" s="230"/>
      <c r="G28" s="230"/>
    </row>
    <row r="29" spans="2:7" x14ac:dyDescent="0.35">
      <c r="B29" s="230"/>
      <c r="C29" s="230"/>
      <c r="D29" s="230"/>
      <c r="E29" s="230"/>
      <c r="F29" s="230"/>
      <c r="G29" s="230"/>
    </row>
    <row r="30" spans="2:7" x14ac:dyDescent="0.35">
      <c r="B30" s="230"/>
      <c r="C30" s="230"/>
      <c r="D30" s="230"/>
      <c r="E30" s="230"/>
      <c r="F30" s="230"/>
      <c r="G30" s="230"/>
    </row>
    <row r="31" spans="2:7" x14ac:dyDescent="0.35">
      <c r="B31" s="230"/>
      <c r="C31" s="230"/>
      <c r="D31" s="230"/>
      <c r="E31" s="230"/>
      <c r="F31" s="230"/>
      <c r="G31" s="230"/>
    </row>
    <row r="32" spans="2:7" x14ac:dyDescent="0.35">
      <c r="B32" s="230"/>
      <c r="C32" s="592"/>
      <c r="D32" s="592"/>
      <c r="E32" s="229"/>
      <c r="F32" s="230"/>
      <c r="G32" s="230"/>
    </row>
    <row r="33" spans="2:7" x14ac:dyDescent="0.35">
      <c r="B33" s="230"/>
      <c r="C33" s="592"/>
      <c r="D33" s="592"/>
      <c r="E33" s="229"/>
      <c r="F33" s="230"/>
      <c r="G33" s="230"/>
    </row>
    <row r="34" spans="2:7" x14ac:dyDescent="0.35">
      <c r="B34" s="230"/>
      <c r="C34" s="593"/>
      <c r="D34" s="593"/>
      <c r="E34" s="593"/>
      <c r="F34" s="593"/>
      <c r="G34" s="230"/>
    </row>
    <row r="35" spans="2:7" x14ac:dyDescent="0.35">
      <c r="B35" s="230"/>
      <c r="C35" s="594"/>
      <c r="D35" s="594"/>
      <c r="E35" s="595"/>
      <c r="F35" s="595"/>
      <c r="G35" s="230"/>
    </row>
    <row r="36" spans="2:7" x14ac:dyDescent="0.35">
      <c r="B36" s="230"/>
      <c r="C36" s="594"/>
      <c r="D36" s="594"/>
      <c r="E36" s="596"/>
      <c r="F36" s="596"/>
      <c r="G36" s="230"/>
    </row>
    <row r="37" spans="2:7" x14ac:dyDescent="0.35">
      <c r="B37" s="230"/>
      <c r="C37" s="230"/>
      <c r="D37" s="230"/>
      <c r="E37" s="230"/>
      <c r="F37" s="230"/>
      <c r="G37" s="230"/>
    </row>
    <row r="38" spans="2:7" x14ac:dyDescent="0.35">
      <c r="B38" s="230"/>
      <c r="C38" s="592"/>
      <c r="D38" s="592"/>
      <c r="E38" s="229"/>
      <c r="F38" s="230"/>
      <c r="G38" s="230"/>
    </row>
    <row r="39" spans="2:7" x14ac:dyDescent="0.35">
      <c r="B39" s="230"/>
      <c r="C39" s="592"/>
      <c r="D39" s="592"/>
      <c r="E39" s="597"/>
      <c r="F39" s="597"/>
      <c r="G39" s="230"/>
    </row>
    <row r="40" spans="2:7" x14ac:dyDescent="0.35">
      <c r="B40" s="230"/>
      <c r="C40" s="229"/>
      <c r="D40" s="229"/>
      <c r="E40" s="229"/>
      <c r="F40" s="229"/>
      <c r="G40" s="230"/>
    </row>
    <row r="41" spans="2:7" x14ac:dyDescent="0.35">
      <c r="B41" s="230"/>
      <c r="C41" s="594"/>
      <c r="D41" s="594"/>
      <c r="E41" s="595"/>
      <c r="F41" s="595"/>
      <c r="G41" s="230"/>
    </row>
    <row r="42" spans="2:7" x14ac:dyDescent="0.35">
      <c r="B42" s="230"/>
      <c r="C42" s="594"/>
      <c r="D42" s="594"/>
      <c r="E42" s="596"/>
      <c r="F42" s="596"/>
      <c r="G42" s="230"/>
    </row>
    <row r="43" spans="2:7" x14ac:dyDescent="0.35">
      <c r="B43" s="230"/>
      <c r="C43" s="230"/>
      <c r="D43" s="230"/>
      <c r="E43" s="230"/>
      <c r="F43" s="230"/>
      <c r="G43" s="230"/>
    </row>
    <row r="44" spans="2:7" x14ac:dyDescent="0.35">
      <c r="B44" s="230"/>
      <c r="C44" s="592"/>
      <c r="D44" s="592"/>
      <c r="E44" s="230"/>
      <c r="F44" s="230"/>
      <c r="G44" s="230"/>
    </row>
    <row r="45" spans="2:7" x14ac:dyDescent="0.35">
      <c r="B45" s="230"/>
      <c r="C45" s="592"/>
      <c r="D45" s="592"/>
      <c r="E45" s="596"/>
      <c r="F45" s="596"/>
      <c r="G45" s="230"/>
    </row>
    <row r="46" spans="2:7" x14ac:dyDescent="0.35">
      <c r="B46" s="230"/>
      <c r="C46" s="594"/>
      <c r="D46" s="594"/>
      <c r="E46" s="596"/>
      <c r="F46" s="596"/>
      <c r="G46" s="230"/>
    </row>
    <row r="47" spans="2:7" x14ac:dyDescent="0.35">
      <c r="B47" s="230"/>
      <c r="C47" s="6"/>
      <c r="D47" s="230"/>
      <c r="E47" s="6"/>
      <c r="F47" s="230"/>
      <c r="G47" s="230"/>
    </row>
    <row r="48" spans="2:7" x14ac:dyDescent="0.35">
      <c r="B48" s="230"/>
      <c r="C48" s="6"/>
      <c r="D48" s="6"/>
      <c r="E48" s="6"/>
      <c r="F48" s="6"/>
      <c r="G48" s="7"/>
    </row>
  </sheetData>
  <mergeCells count="38">
    <mergeCell ref="C46:D46"/>
    <mergeCell ref="E46:F46"/>
    <mergeCell ref="C41:D41"/>
    <mergeCell ref="E41:F41"/>
    <mergeCell ref="C42:D42"/>
    <mergeCell ref="C45:D45"/>
    <mergeCell ref="E45:F45"/>
    <mergeCell ref="C38:D38"/>
    <mergeCell ref="C39:D39"/>
    <mergeCell ref="E39:F39"/>
    <mergeCell ref="E42:F42"/>
    <mergeCell ref="C44:D44"/>
    <mergeCell ref="C33:D33"/>
    <mergeCell ref="C34:F34"/>
    <mergeCell ref="C35:D35"/>
    <mergeCell ref="E35:F35"/>
    <mergeCell ref="C36:D36"/>
    <mergeCell ref="E36:F36"/>
    <mergeCell ref="C21:F21"/>
    <mergeCell ref="C22:D22"/>
    <mergeCell ref="E22:F22"/>
    <mergeCell ref="C23:F23"/>
    <mergeCell ref="C32:D32"/>
    <mergeCell ref="E13:F13"/>
    <mergeCell ref="C15:F15"/>
    <mergeCell ref="C16:F16"/>
    <mergeCell ref="E17:F17"/>
    <mergeCell ref="E18:F18"/>
    <mergeCell ref="E8:F8"/>
    <mergeCell ref="E9:F9"/>
    <mergeCell ref="E10:F10"/>
    <mergeCell ref="E11:F11"/>
    <mergeCell ref="E12:F12"/>
    <mergeCell ref="C3:F3"/>
    <mergeCell ref="B4:F4"/>
    <mergeCell ref="C5:D5"/>
    <mergeCell ref="C6:F6"/>
    <mergeCell ref="E7:F7"/>
  </mergeCells>
  <dataValidations count="2">
    <dataValidation type="list" allowBlank="1" showInputMessage="1" showErrorMessage="1" sqref="E45">
      <formula1>$K$52:$K$53</formula1>
    </dataValidation>
    <dataValidation type="whole" allowBlank="1" showInputMessage="1" showErrorMessage="1" sqref="E41">
      <formula1>-999999999</formula1>
      <formula2>999999999</formula2>
    </dataValidation>
  </dataValidations>
  <pageMargins left="0.25" right="0.25" top="0.17"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18"/>
  <sheetViews>
    <sheetView topLeftCell="A43" zoomScale="80" zoomScaleNormal="80" workbookViewId="0">
      <selection activeCell="I10" sqref="I10"/>
    </sheetView>
  </sheetViews>
  <sheetFormatPr defaultColWidth="8.81640625" defaultRowHeight="14.5" x14ac:dyDescent="0.35"/>
  <cols>
    <col min="1" max="1" width="2.1796875" style="332" customWidth="1"/>
    <col min="2" max="2" width="2.26953125" style="332" customWidth="1"/>
    <col min="3" max="3" width="22.453125" style="349" customWidth="1"/>
    <col min="4" max="4" width="15.453125" style="332" customWidth="1"/>
    <col min="5" max="5" width="1.7265625" style="332" customWidth="1"/>
    <col min="6" max="7" width="18.81640625" style="332" customWidth="1"/>
    <col min="8" max="8" width="32" style="332" customWidth="1"/>
    <col min="9" max="9" width="93.453125" style="332" customWidth="1"/>
    <col min="10" max="10" width="20.81640625" style="331" customWidth="1"/>
    <col min="11" max="11" width="2.7265625" style="332" customWidth="1"/>
    <col min="12" max="12" width="2" style="332" customWidth="1"/>
    <col min="13" max="13" width="40.7265625" style="332" customWidth="1"/>
    <col min="14" max="16384" width="8.81640625" style="332"/>
  </cols>
  <sheetData>
    <row r="1" spans="1:53" ht="15" thickBot="1" x14ac:dyDescent="0.4">
      <c r="A1" s="328"/>
      <c r="B1" s="328"/>
      <c r="C1" s="329"/>
      <c r="D1" s="328"/>
      <c r="E1" s="328"/>
      <c r="F1" s="328"/>
      <c r="G1" s="328"/>
      <c r="H1" s="328"/>
      <c r="I1" s="330"/>
      <c r="K1" s="328"/>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c r="BA1" s="330"/>
    </row>
    <row r="2" spans="1:53" ht="15" thickBot="1" x14ac:dyDescent="0.4">
      <c r="A2" s="328"/>
      <c r="B2" s="333"/>
      <c r="C2" s="334"/>
      <c r="D2" s="335"/>
      <c r="E2" s="335"/>
      <c r="F2" s="335"/>
      <c r="G2" s="335"/>
      <c r="H2" s="335"/>
      <c r="I2" s="336"/>
      <c r="J2" s="337"/>
      <c r="K2" s="338"/>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row>
    <row r="3" spans="1:53" ht="20.5" thickBot="1" x14ac:dyDescent="0.45">
      <c r="A3" s="328"/>
      <c r="B3" s="339"/>
      <c r="C3" s="571" t="s">
        <v>260</v>
      </c>
      <c r="D3" s="572"/>
      <c r="E3" s="572"/>
      <c r="F3" s="572"/>
      <c r="G3" s="572"/>
      <c r="H3" s="572"/>
      <c r="I3" s="572"/>
      <c r="J3" s="573"/>
      <c r="K3" s="79"/>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0"/>
      <c r="AV3" s="330"/>
      <c r="AW3" s="330"/>
      <c r="AX3" s="330"/>
      <c r="AY3" s="330"/>
      <c r="AZ3" s="330"/>
      <c r="BA3" s="330"/>
    </row>
    <row r="4" spans="1:53" ht="15" customHeight="1" x14ac:dyDescent="0.35">
      <c r="A4" s="328"/>
      <c r="B4" s="340"/>
      <c r="C4" s="598" t="s">
        <v>222</v>
      </c>
      <c r="D4" s="598"/>
      <c r="E4" s="598"/>
      <c r="F4" s="598"/>
      <c r="G4" s="598"/>
      <c r="H4" s="598"/>
      <c r="I4" s="598"/>
      <c r="J4" s="598"/>
      <c r="K4" s="265"/>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c r="AQ4" s="330"/>
      <c r="AR4" s="330"/>
      <c r="AS4" s="330"/>
      <c r="AT4" s="330"/>
      <c r="AU4" s="330"/>
      <c r="AV4" s="330"/>
      <c r="AW4" s="330"/>
      <c r="AX4" s="330"/>
      <c r="AY4" s="330"/>
      <c r="AZ4" s="330"/>
      <c r="BA4" s="330"/>
    </row>
    <row r="5" spans="1:53" ht="15" customHeight="1" x14ac:dyDescent="0.35">
      <c r="A5" s="328"/>
      <c r="B5" s="340"/>
      <c r="C5" s="231"/>
      <c r="D5" s="231"/>
      <c r="E5" s="231"/>
      <c r="F5" s="231"/>
      <c r="G5" s="231"/>
      <c r="H5" s="231"/>
      <c r="I5" s="231"/>
      <c r="J5" s="236"/>
      <c r="K5" s="265"/>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30"/>
    </row>
    <row r="6" spans="1:53" x14ac:dyDescent="0.35">
      <c r="A6" s="328"/>
      <c r="B6" s="340"/>
      <c r="C6" s="341"/>
      <c r="D6" s="44"/>
      <c r="E6" s="44"/>
      <c r="F6" s="44"/>
      <c r="G6" s="44"/>
      <c r="H6" s="44"/>
      <c r="I6" s="342"/>
      <c r="J6" s="343"/>
      <c r="K6" s="265"/>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row>
    <row r="7" spans="1:53" ht="29.25" customHeight="1" thickBot="1" x14ac:dyDescent="0.4">
      <c r="A7" s="328"/>
      <c r="B7" s="340"/>
      <c r="C7" s="341"/>
      <c r="D7" s="599" t="s">
        <v>261</v>
      </c>
      <c r="E7" s="599"/>
      <c r="F7" s="599" t="s">
        <v>265</v>
      </c>
      <c r="G7" s="599"/>
      <c r="H7" s="599"/>
      <c r="I7" s="344" t="s">
        <v>266</v>
      </c>
      <c r="J7" s="344" t="s">
        <v>231</v>
      </c>
      <c r="K7" s="265"/>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c r="AS7" s="330"/>
      <c r="AT7" s="330"/>
      <c r="AU7" s="330"/>
      <c r="AV7" s="330"/>
      <c r="AW7" s="330"/>
      <c r="AX7" s="330"/>
      <c r="AY7" s="330"/>
      <c r="AZ7" s="330"/>
      <c r="BA7" s="330"/>
    </row>
    <row r="8" spans="1:53" s="349" customFormat="1" ht="160" customHeight="1" thickBot="1" x14ac:dyDescent="0.4">
      <c r="A8" s="329"/>
      <c r="B8" s="345"/>
      <c r="C8" s="346" t="s">
        <v>258</v>
      </c>
      <c r="D8" s="600" t="s">
        <v>684</v>
      </c>
      <c r="E8" s="601"/>
      <c r="F8" s="602" t="s">
        <v>867</v>
      </c>
      <c r="G8" s="603"/>
      <c r="H8" s="604"/>
      <c r="I8" s="347" t="s">
        <v>868</v>
      </c>
      <c r="J8" s="348" t="s">
        <v>685</v>
      </c>
      <c r="K8" s="265"/>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row>
    <row r="9" spans="1:53" s="349" customFormat="1" ht="165.65" customHeight="1" thickBot="1" x14ac:dyDescent="0.4">
      <c r="A9" s="329"/>
      <c r="B9" s="345"/>
      <c r="C9" s="346"/>
      <c r="D9" s="600" t="s">
        <v>686</v>
      </c>
      <c r="E9" s="605"/>
      <c r="F9" s="606" t="s">
        <v>869</v>
      </c>
      <c r="G9" s="607"/>
      <c r="H9" s="608"/>
      <c r="I9" s="418" t="s">
        <v>943</v>
      </c>
      <c r="J9" s="348" t="s">
        <v>685</v>
      </c>
      <c r="K9" s="35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c r="AS9" s="330"/>
      <c r="AT9" s="330"/>
      <c r="AU9" s="330"/>
      <c r="AV9" s="330"/>
      <c r="AW9" s="330"/>
      <c r="AX9" s="330"/>
      <c r="AY9" s="330"/>
      <c r="AZ9" s="330"/>
      <c r="BA9" s="330"/>
    </row>
    <row r="10" spans="1:53" s="349" customFormat="1" ht="255.75" customHeight="1" thickBot="1" x14ac:dyDescent="0.4">
      <c r="A10" s="329"/>
      <c r="B10" s="345"/>
      <c r="C10" s="346"/>
      <c r="D10" s="600" t="s">
        <v>687</v>
      </c>
      <c r="E10" s="605"/>
      <c r="F10" s="602" t="s">
        <v>944</v>
      </c>
      <c r="G10" s="603"/>
      <c r="H10" s="604"/>
      <c r="I10" s="351" t="s">
        <v>945</v>
      </c>
      <c r="J10" s="352" t="s">
        <v>20</v>
      </c>
      <c r="K10" s="35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0"/>
      <c r="AP10" s="330"/>
      <c r="AQ10" s="330"/>
      <c r="AR10" s="330"/>
      <c r="AS10" s="330"/>
      <c r="AT10" s="330"/>
      <c r="AU10" s="330"/>
      <c r="AV10" s="330"/>
      <c r="AW10" s="330"/>
      <c r="AX10" s="330"/>
      <c r="AY10" s="330"/>
      <c r="AZ10" s="330"/>
      <c r="BA10" s="330"/>
    </row>
    <row r="11" spans="1:53" s="349" customFormat="1" ht="342.75" customHeight="1" thickBot="1" x14ac:dyDescent="0.4">
      <c r="A11" s="329"/>
      <c r="B11" s="341"/>
      <c r="C11" s="353"/>
      <c r="D11" s="600" t="s">
        <v>688</v>
      </c>
      <c r="E11" s="605"/>
      <c r="F11" s="602" t="s">
        <v>860</v>
      </c>
      <c r="G11" s="603"/>
      <c r="H11" s="604"/>
      <c r="I11" s="418" t="s">
        <v>916</v>
      </c>
      <c r="J11" s="352" t="s">
        <v>685</v>
      </c>
      <c r="K11" s="35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0"/>
      <c r="AW11" s="330"/>
      <c r="AX11" s="330"/>
      <c r="AY11" s="330"/>
      <c r="AZ11" s="330"/>
      <c r="BA11" s="330"/>
    </row>
    <row r="12" spans="1:53" s="349" customFormat="1" ht="142.5" customHeight="1" thickBot="1" x14ac:dyDescent="0.4">
      <c r="A12" s="329"/>
      <c r="B12" s="341"/>
      <c r="C12" s="353"/>
      <c r="D12" s="609" t="s">
        <v>689</v>
      </c>
      <c r="E12" s="605"/>
      <c r="F12" s="602" t="s">
        <v>861</v>
      </c>
      <c r="G12" s="603"/>
      <c r="H12" s="604"/>
      <c r="I12" s="241" t="s">
        <v>908</v>
      </c>
      <c r="J12" s="352" t="s">
        <v>20</v>
      </c>
      <c r="K12" s="35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c r="AS12" s="330"/>
      <c r="AT12" s="330"/>
      <c r="AU12" s="330"/>
      <c r="AV12" s="330"/>
      <c r="AW12" s="330"/>
      <c r="AX12" s="330"/>
      <c r="AY12" s="330"/>
      <c r="AZ12" s="330"/>
      <c r="BA12" s="330"/>
    </row>
    <row r="13" spans="1:53" s="349" customFormat="1" ht="186.65" customHeight="1" thickBot="1" x14ac:dyDescent="0.4">
      <c r="A13" s="329"/>
      <c r="B13" s="341"/>
      <c r="C13" s="353"/>
      <c r="D13" s="600" t="s">
        <v>690</v>
      </c>
      <c r="E13" s="605"/>
      <c r="F13" s="602" t="s">
        <v>862</v>
      </c>
      <c r="G13" s="603"/>
      <c r="H13" s="604"/>
      <c r="I13" s="241" t="s">
        <v>863</v>
      </c>
      <c r="J13" s="352" t="s">
        <v>685</v>
      </c>
      <c r="K13" s="350"/>
      <c r="M13" s="330"/>
      <c r="N13" s="330"/>
      <c r="O13" s="330"/>
      <c r="P13" s="330"/>
      <c r="Q13" s="330"/>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row>
    <row r="14" spans="1:53" s="349" customFormat="1" ht="204" customHeight="1" thickBot="1" x14ac:dyDescent="0.4">
      <c r="A14" s="329"/>
      <c r="B14" s="341"/>
      <c r="C14" s="353"/>
      <c r="D14" s="600" t="s">
        <v>691</v>
      </c>
      <c r="E14" s="605"/>
      <c r="F14" s="603" t="s">
        <v>864</v>
      </c>
      <c r="G14" s="603"/>
      <c r="H14" s="604"/>
      <c r="I14" s="418" t="s">
        <v>915</v>
      </c>
      <c r="J14" s="352" t="s">
        <v>685</v>
      </c>
      <c r="K14" s="35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c r="AN14" s="330"/>
      <c r="AO14" s="330"/>
      <c r="AP14" s="330"/>
      <c r="AQ14" s="330"/>
      <c r="AR14" s="330"/>
      <c r="AS14" s="330"/>
      <c r="AT14" s="330"/>
      <c r="AU14" s="330"/>
      <c r="AV14" s="330"/>
      <c r="AW14" s="330"/>
      <c r="AX14" s="330"/>
      <c r="AY14" s="330"/>
      <c r="AZ14" s="330"/>
      <c r="BA14" s="330"/>
    </row>
    <row r="15" spans="1:53" s="349" customFormat="1" ht="206.5" customHeight="1" thickBot="1" x14ac:dyDescent="0.4">
      <c r="A15" s="329"/>
      <c r="B15" s="341"/>
      <c r="C15" s="353"/>
      <c r="D15" s="354" t="s">
        <v>692</v>
      </c>
      <c r="E15" s="355"/>
      <c r="F15" s="602" t="s">
        <v>865</v>
      </c>
      <c r="G15" s="603"/>
      <c r="H15" s="604"/>
      <c r="I15" s="241" t="s">
        <v>866</v>
      </c>
      <c r="J15" s="352" t="s">
        <v>685</v>
      </c>
      <c r="K15" s="35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0"/>
      <c r="AZ15" s="330"/>
      <c r="BA15" s="330"/>
    </row>
    <row r="16" spans="1:53" s="349" customFormat="1" ht="164.25" customHeight="1" thickBot="1" x14ac:dyDescent="0.4">
      <c r="A16" s="329"/>
      <c r="B16" s="341"/>
      <c r="C16" s="353"/>
      <c r="D16" s="602" t="s">
        <v>693</v>
      </c>
      <c r="E16" s="604"/>
      <c r="F16" s="603" t="s">
        <v>897</v>
      </c>
      <c r="G16" s="603"/>
      <c r="H16" s="604"/>
      <c r="I16" s="241" t="s">
        <v>921</v>
      </c>
      <c r="J16" s="352" t="s">
        <v>685</v>
      </c>
      <c r="K16" s="350"/>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c r="AX16" s="356"/>
      <c r="AY16" s="356"/>
      <c r="AZ16" s="356"/>
      <c r="BA16" s="356"/>
    </row>
    <row r="17" spans="1:53" s="349" customFormat="1" ht="18.75" customHeight="1" thickBot="1" x14ac:dyDescent="0.4">
      <c r="A17" s="329"/>
      <c r="B17" s="357"/>
      <c r="C17" s="358"/>
      <c r="D17" s="358"/>
      <c r="E17" s="358"/>
      <c r="F17" s="358"/>
      <c r="G17" s="358"/>
      <c r="H17" s="358"/>
      <c r="I17" s="359" t="s">
        <v>262</v>
      </c>
      <c r="J17" s="360" t="s">
        <v>685</v>
      </c>
      <c r="K17" s="35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row>
    <row r="18" spans="1:53" s="349" customFormat="1" ht="18.75" customHeight="1" x14ac:dyDescent="0.35">
      <c r="A18" s="329"/>
      <c r="B18" s="345"/>
      <c r="C18" s="353"/>
      <c r="D18" s="358"/>
      <c r="E18" s="358"/>
      <c r="F18" s="358"/>
      <c r="G18" s="358"/>
      <c r="H18" s="358"/>
      <c r="I18" s="361"/>
      <c r="J18" s="362"/>
      <c r="K18" s="35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0"/>
      <c r="AZ18" s="330"/>
      <c r="BA18" s="330"/>
    </row>
    <row r="19" spans="1:53" s="349" customFormat="1" ht="15.5" x14ac:dyDescent="0.35">
      <c r="A19" s="329"/>
      <c r="B19" s="345"/>
      <c r="C19" s="353"/>
      <c r="D19" s="358"/>
      <c r="E19" s="358"/>
      <c r="F19" s="358"/>
      <c r="G19" s="358"/>
      <c r="H19" s="363"/>
      <c r="I19" s="363"/>
      <c r="J19" s="364"/>
      <c r="K19" s="35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row>
    <row r="20" spans="1:53" s="349" customFormat="1" ht="15.75" customHeight="1" thickBot="1" x14ac:dyDescent="0.4">
      <c r="A20" s="329"/>
      <c r="B20" s="345"/>
      <c r="C20" s="610" t="s">
        <v>694</v>
      </c>
      <c r="D20" s="610"/>
      <c r="E20" s="610"/>
      <c r="F20" s="610"/>
      <c r="G20" s="610"/>
      <c r="H20" s="610"/>
      <c r="I20" s="610"/>
      <c r="J20" s="366"/>
      <c r="K20" s="35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row>
    <row r="21" spans="1:53" s="349" customFormat="1" ht="16" thickBot="1" x14ac:dyDescent="0.4">
      <c r="A21" s="329"/>
      <c r="B21" s="345"/>
      <c r="C21" s="353"/>
      <c r="D21" s="367" t="s">
        <v>59</v>
      </c>
      <c r="E21" s="368"/>
      <c r="F21" s="368" t="s">
        <v>695</v>
      </c>
      <c r="G21" s="368"/>
      <c r="H21" s="368" t="s">
        <v>696</v>
      </c>
      <c r="I21" s="369"/>
      <c r="J21" s="366"/>
      <c r="K21" s="35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330"/>
      <c r="AY21" s="330"/>
      <c r="AZ21" s="330"/>
      <c r="BA21" s="330"/>
    </row>
    <row r="22" spans="1:53" s="349" customFormat="1" ht="13.5" customHeight="1" thickBot="1" x14ac:dyDescent="0.4">
      <c r="A22" s="329"/>
      <c r="B22" s="345"/>
      <c r="C22" s="353"/>
      <c r="D22" s="367" t="s">
        <v>61</v>
      </c>
      <c r="E22" s="368"/>
      <c r="F22" s="370" t="s">
        <v>697</v>
      </c>
      <c r="G22" s="370"/>
      <c r="H22" s="368"/>
      <c r="I22" s="369"/>
      <c r="J22" s="366"/>
      <c r="K22" s="35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0"/>
      <c r="AV22" s="330"/>
      <c r="AW22" s="330"/>
      <c r="AX22" s="330"/>
      <c r="AY22" s="330"/>
      <c r="AZ22" s="330"/>
      <c r="BA22" s="330"/>
    </row>
    <row r="23" spans="1:53" s="349" customFormat="1" ht="30.75" customHeight="1" thickBot="1" x14ac:dyDescent="0.4">
      <c r="A23" s="329"/>
      <c r="B23" s="345"/>
      <c r="C23" s="353"/>
      <c r="D23" s="358"/>
      <c r="E23" s="358"/>
      <c r="F23" s="358"/>
      <c r="G23" s="358"/>
      <c r="H23" s="237"/>
      <c r="I23" s="237"/>
      <c r="J23" s="371"/>
      <c r="K23" s="35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0"/>
      <c r="AV23" s="330"/>
      <c r="AW23" s="330"/>
      <c r="AX23" s="330"/>
      <c r="AY23" s="330"/>
      <c r="AZ23" s="330"/>
      <c r="BA23" s="330"/>
    </row>
    <row r="24" spans="1:53" s="349" customFormat="1" ht="30.75" customHeight="1" x14ac:dyDescent="0.35">
      <c r="A24" s="329"/>
      <c r="B24" s="345"/>
      <c r="C24" s="237" t="s">
        <v>223</v>
      </c>
      <c r="D24" s="611" t="s">
        <v>698</v>
      </c>
      <c r="E24" s="612"/>
      <c r="F24" s="612"/>
      <c r="G24" s="612"/>
      <c r="H24" s="612"/>
      <c r="I24" s="612"/>
      <c r="J24" s="613"/>
      <c r="K24" s="35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0"/>
      <c r="AT24" s="330"/>
      <c r="AU24" s="330"/>
      <c r="AV24" s="330"/>
      <c r="AW24" s="330"/>
      <c r="AX24" s="330"/>
      <c r="AY24" s="330"/>
      <c r="AZ24" s="330"/>
      <c r="BA24" s="330"/>
    </row>
    <row r="25" spans="1:53" s="349" customFormat="1" ht="30.75" customHeight="1" x14ac:dyDescent="0.35">
      <c r="A25" s="329"/>
      <c r="B25" s="345"/>
      <c r="C25" s="237"/>
      <c r="D25" s="614"/>
      <c r="E25" s="615"/>
      <c r="F25" s="615"/>
      <c r="G25" s="615"/>
      <c r="H25" s="615"/>
      <c r="I25" s="615"/>
      <c r="J25" s="616"/>
      <c r="K25" s="35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330"/>
      <c r="AP25" s="330"/>
      <c r="AQ25" s="330"/>
      <c r="AR25" s="330"/>
      <c r="AS25" s="330"/>
      <c r="AT25" s="330"/>
      <c r="AU25" s="330"/>
      <c r="AV25" s="330"/>
      <c r="AW25" s="330"/>
      <c r="AX25" s="330"/>
      <c r="AY25" s="330"/>
      <c r="AZ25" s="330"/>
      <c r="BA25" s="330"/>
    </row>
    <row r="26" spans="1:53" s="349" customFormat="1" ht="39" customHeight="1" x14ac:dyDescent="0.35">
      <c r="A26" s="329"/>
      <c r="B26" s="345"/>
      <c r="C26" s="237"/>
      <c r="D26" s="614"/>
      <c r="E26" s="615"/>
      <c r="F26" s="615"/>
      <c r="G26" s="615"/>
      <c r="H26" s="615"/>
      <c r="I26" s="615"/>
      <c r="J26" s="616"/>
      <c r="K26" s="35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330"/>
      <c r="AP26" s="330"/>
      <c r="AQ26" s="330"/>
      <c r="AR26" s="330"/>
      <c r="AS26" s="330"/>
      <c r="AT26" s="330"/>
      <c r="AU26" s="330"/>
      <c r="AV26" s="330"/>
      <c r="AW26" s="330"/>
      <c r="AX26" s="330"/>
      <c r="AY26" s="330"/>
      <c r="AZ26" s="330"/>
      <c r="BA26" s="330"/>
    </row>
    <row r="27" spans="1:53" s="349" customFormat="1" ht="16" thickBot="1" x14ac:dyDescent="0.4">
      <c r="A27" s="329"/>
      <c r="B27" s="345"/>
      <c r="C27" s="237"/>
      <c r="D27" s="617"/>
      <c r="E27" s="618"/>
      <c r="F27" s="618"/>
      <c r="G27" s="618"/>
      <c r="H27" s="618"/>
      <c r="I27" s="618"/>
      <c r="J27" s="619"/>
      <c r="K27" s="35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0"/>
      <c r="AT27" s="330"/>
      <c r="AU27" s="330"/>
      <c r="AV27" s="330"/>
      <c r="AW27" s="330"/>
      <c r="AX27" s="330"/>
      <c r="AY27" s="330"/>
      <c r="AZ27" s="330"/>
      <c r="BA27" s="330"/>
    </row>
    <row r="28" spans="1:53" s="349" customFormat="1" ht="16" thickBot="1" x14ac:dyDescent="0.4">
      <c r="A28" s="329"/>
      <c r="B28" s="372"/>
      <c r="C28" s="237"/>
      <c r="D28" s="238"/>
      <c r="E28" s="239"/>
      <c r="F28" s="239"/>
      <c r="G28" s="239"/>
      <c r="H28" s="239"/>
      <c r="I28" s="373"/>
      <c r="J28" s="371"/>
      <c r="K28" s="35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0"/>
      <c r="AP28" s="330"/>
      <c r="AQ28" s="330"/>
      <c r="AR28" s="330"/>
      <c r="AS28" s="330"/>
      <c r="AT28" s="330"/>
      <c r="AU28" s="330"/>
      <c r="AV28" s="330"/>
      <c r="AW28" s="330"/>
      <c r="AX28" s="330"/>
      <c r="AY28" s="330"/>
      <c r="AZ28" s="330"/>
      <c r="BA28" s="330"/>
    </row>
    <row r="29" spans="1:53" ht="15.75" customHeight="1" thickBot="1" x14ac:dyDescent="0.4">
      <c r="A29" s="329"/>
      <c r="B29" s="345"/>
      <c r="C29" s="237"/>
      <c r="D29" s="237"/>
      <c r="E29" s="237"/>
      <c r="F29" s="237"/>
      <c r="G29" s="237"/>
      <c r="H29" s="375"/>
      <c r="I29" s="365" t="s">
        <v>266</v>
      </c>
      <c r="J29" s="365" t="s">
        <v>231</v>
      </c>
      <c r="K29" s="350"/>
      <c r="L29" s="376"/>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0"/>
      <c r="AM29" s="330"/>
      <c r="AN29" s="330"/>
      <c r="AO29" s="330"/>
      <c r="AP29" s="330"/>
      <c r="AQ29" s="330"/>
      <c r="AR29" s="330"/>
      <c r="AS29" s="330"/>
      <c r="AT29" s="330"/>
      <c r="AU29" s="330"/>
      <c r="AV29" s="330"/>
      <c r="AW29" s="330"/>
      <c r="AX29" s="330"/>
      <c r="AY29" s="330"/>
      <c r="AZ29" s="330"/>
      <c r="BA29" s="330"/>
    </row>
    <row r="30" spans="1:53" ht="39.75" customHeight="1" thickBot="1" x14ac:dyDescent="0.4">
      <c r="A30" s="328"/>
      <c r="B30" s="345"/>
      <c r="C30" s="377"/>
      <c r="D30" s="620" t="s">
        <v>261</v>
      </c>
      <c r="E30" s="620"/>
      <c r="F30" s="375" t="s">
        <v>265</v>
      </c>
      <c r="G30" s="375"/>
      <c r="H30" s="375"/>
      <c r="I30" s="375"/>
      <c r="J30" s="375"/>
      <c r="K30" s="350"/>
      <c r="L30" s="376"/>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0"/>
      <c r="AL30" s="330"/>
      <c r="AM30" s="330"/>
      <c r="AN30" s="330"/>
      <c r="AO30" s="330"/>
      <c r="AP30" s="330"/>
      <c r="AQ30" s="330"/>
      <c r="AR30" s="330"/>
      <c r="AS30" s="330"/>
      <c r="AT30" s="330"/>
      <c r="AU30" s="330"/>
      <c r="AV30" s="330"/>
      <c r="AW30" s="330"/>
      <c r="AX30" s="330"/>
      <c r="AY30" s="330"/>
      <c r="AZ30" s="330"/>
      <c r="BA30" s="330"/>
    </row>
    <row r="31" spans="1:53" ht="39.75" customHeight="1" thickBot="1" x14ac:dyDescent="0.4">
      <c r="A31" s="328"/>
      <c r="B31" s="345"/>
      <c r="C31" s="377"/>
      <c r="D31" s="375"/>
      <c r="E31" s="375"/>
      <c r="F31" s="375"/>
      <c r="G31" s="375"/>
      <c r="H31" s="375"/>
      <c r="I31" s="375"/>
      <c r="J31" s="375"/>
      <c r="K31" s="350"/>
      <c r="L31" s="376"/>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0"/>
      <c r="AZ31" s="330"/>
      <c r="BA31" s="330"/>
    </row>
    <row r="32" spans="1:53" ht="193.5" customHeight="1" thickBot="1" x14ac:dyDescent="0.4">
      <c r="A32" s="328"/>
      <c r="B32" s="345"/>
      <c r="C32" s="346" t="s">
        <v>259</v>
      </c>
      <c r="D32" s="600" t="s">
        <v>684</v>
      </c>
      <c r="E32" s="601"/>
      <c r="F32" s="602" t="s">
        <v>870</v>
      </c>
      <c r="G32" s="603"/>
      <c r="H32" s="604"/>
      <c r="I32" s="240" t="s">
        <v>898</v>
      </c>
      <c r="J32" s="352" t="s">
        <v>685</v>
      </c>
      <c r="K32" s="350"/>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0"/>
      <c r="AM32" s="330"/>
      <c r="AN32" s="330"/>
      <c r="AO32" s="330"/>
      <c r="AP32" s="330"/>
      <c r="AQ32" s="330"/>
      <c r="AR32" s="330"/>
      <c r="AS32" s="330"/>
      <c r="AT32" s="330"/>
      <c r="AU32" s="330"/>
      <c r="AV32" s="330"/>
      <c r="AW32" s="330"/>
      <c r="AX32" s="330"/>
      <c r="AY32" s="330"/>
      <c r="AZ32" s="330"/>
      <c r="BA32" s="330"/>
    </row>
    <row r="33" spans="1:53" ht="123.75" customHeight="1" thickBot="1" x14ac:dyDescent="0.4">
      <c r="A33" s="328"/>
      <c r="B33" s="345"/>
      <c r="C33" s="346"/>
      <c r="D33" s="600" t="s">
        <v>686</v>
      </c>
      <c r="E33" s="605"/>
      <c r="F33" s="606" t="s">
        <v>869</v>
      </c>
      <c r="G33" s="607"/>
      <c r="H33" s="608"/>
      <c r="I33" s="240" t="s">
        <v>873</v>
      </c>
      <c r="J33" s="352" t="s">
        <v>20</v>
      </c>
      <c r="K33" s="35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0"/>
      <c r="AY33" s="330"/>
      <c r="AZ33" s="330"/>
      <c r="BA33" s="330"/>
    </row>
    <row r="34" spans="1:53" ht="210" customHeight="1" thickBot="1" x14ac:dyDescent="0.4">
      <c r="A34" s="328"/>
      <c r="B34" s="345"/>
      <c r="C34" s="346"/>
      <c r="D34" s="600" t="s">
        <v>687</v>
      </c>
      <c r="E34" s="605"/>
      <c r="F34" s="602" t="s">
        <v>859</v>
      </c>
      <c r="G34" s="603"/>
      <c r="H34" s="604"/>
      <c r="I34" s="240" t="s">
        <v>871</v>
      </c>
      <c r="J34" s="352" t="s">
        <v>20</v>
      </c>
      <c r="K34" s="35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0"/>
      <c r="AO34" s="330"/>
      <c r="AP34" s="330"/>
      <c r="AQ34" s="330"/>
      <c r="AR34" s="330"/>
      <c r="AS34" s="330"/>
      <c r="AT34" s="330"/>
      <c r="AU34" s="330"/>
      <c r="AV34" s="330"/>
      <c r="AW34" s="330"/>
      <c r="AX34" s="330"/>
      <c r="AY34" s="330"/>
      <c r="AZ34" s="330"/>
      <c r="BA34" s="330"/>
    </row>
    <row r="35" spans="1:53" ht="232" customHeight="1" thickBot="1" x14ac:dyDescent="0.4">
      <c r="A35" s="328"/>
      <c r="B35" s="345"/>
      <c r="C35" s="346"/>
      <c r="D35" s="609" t="s">
        <v>688</v>
      </c>
      <c r="E35" s="605"/>
      <c r="F35" s="602" t="s">
        <v>860</v>
      </c>
      <c r="G35" s="603"/>
      <c r="H35" s="604"/>
      <c r="I35" s="240" t="s">
        <v>872</v>
      </c>
      <c r="J35" s="352" t="s">
        <v>685</v>
      </c>
      <c r="K35" s="35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0"/>
      <c r="AY35" s="330"/>
      <c r="AZ35" s="330"/>
      <c r="BA35" s="330"/>
    </row>
    <row r="36" spans="1:53" ht="180.75" customHeight="1" thickBot="1" x14ac:dyDescent="0.4">
      <c r="A36" s="328"/>
      <c r="B36" s="345"/>
      <c r="C36" s="346"/>
      <c r="D36" s="609" t="s">
        <v>699</v>
      </c>
      <c r="E36" s="605"/>
      <c r="F36" s="602" t="s">
        <v>861</v>
      </c>
      <c r="G36" s="603"/>
      <c r="H36" s="604"/>
      <c r="I36" s="240" t="s">
        <v>874</v>
      </c>
      <c r="J36" s="352" t="s">
        <v>685</v>
      </c>
      <c r="K36" s="35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0"/>
      <c r="AZ36" s="330"/>
      <c r="BA36" s="330"/>
    </row>
    <row r="37" spans="1:53" ht="96.75" customHeight="1" thickBot="1" x14ac:dyDescent="0.4">
      <c r="A37" s="328"/>
      <c r="B37" s="345"/>
      <c r="C37" s="346"/>
      <c r="D37" s="609" t="s">
        <v>690</v>
      </c>
      <c r="E37" s="605"/>
      <c r="F37" s="602" t="s">
        <v>862</v>
      </c>
      <c r="G37" s="603"/>
      <c r="H37" s="604"/>
      <c r="I37" s="240" t="s">
        <v>899</v>
      </c>
      <c r="J37" s="352" t="s">
        <v>685</v>
      </c>
      <c r="K37" s="35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330"/>
      <c r="AY37" s="330"/>
      <c r="AZ37" s="330"/>
      <c r="BA37" s="330"/>
    </row>
    <row r="38" spans="1:53" ht="159.75" customHeight="1" thickBot="1" x14ac:dyDescent="0.4">
      <c r="A38" s="328"/>
      <c r="B38" s="345"/>
      <c r="C38" s="346"/>
      <c r="D38" s="378" t="s">
        <v>691</v>
      </c>
      <c r="E38" s="355"/>
      <c r="F38" s="603" t="s">
        <v>864</v>
      </c>
      <c r="G38" s="603"/>
      <c r="H38" s="604"/>
      <c r="I38" s="240" t="s">
        <v>875</v>
      </c>
      <c r="J38" s="352" t="s">
        <v>685</v>
      </c>
      <c r="K38" s="35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0"/>
      <c r="AY38" s="330"/>
      <c r="AZ38" s="330"/>
      <c r="BA38" s="330"/>
    </row>
    <row r="39" spans="1:53" ht="221.25" customHeight="1" thickBot="1" x14ac:dyDescent="0.4">
      <c r="A39" s="328"/>
      <c r="B39" s="345"/>
      <c r="C39" s="346"/>
      <c r="D39" s="600" t="s">
        <v>700</v>
      </c>
      <c r="E39" s="605"/>
      <c r="F39" s="602" t="s">
        <v>865</v>
      </c>
      <c r="G39" s="603"/>
      <c r="H39" s="604"/>
      <c r="I39" s="379" t="s">
        <v>900</v>
      </c>
      <c r="J39" s="352" t="s">
        <v>685</v>
      </c>
      <c r="K39" s="35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c r="BA39" s="330"/>
    </row>
    <row r="40" spans="1:53" ht="117.75" customHeight="1" thickBot="1" x14ac:dyDescent="0.4">
      <c r="A40" s="328"/>
      <c r="B40" s="345"/>
      <c r="C40" s="346"/>
      <c r="D40" s="600" t="s">
        <v>693</v>
      </c>
      <c r="E40" s="605"/>
      <c r="F40" s="603" t="s">
        <v>897</v>
      </c>
      <c r="G40" s="603"/>
      <c r="H40" s="604"/>
      <c r="I40" s="438" t="s">
        <v>941</v>
      </c>
      <c r="J40" s="360" t="s">
        <v>685</v>
      </c>
      <c r="K40" s="350"/>
      <c r="M40" s="425"/>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0"/>
      <c r="BA40" s="330"/>
    </row>
    <row r="41" spans="1:53" ht="18.75" customHeight="1" thickBot="1" x14ac:dyDescent="0.4">
      <c r="A41" s="328"/>
      <c r="B41" s="345"/>
      <c r="C41" s="346"/>
      <c r="D41" s="600"/>
      <c r="E41" s="605"/>
      <c r="F41" s="447"/>
      <c r="G41" s="447"/>
      <c r="H41" s="447"/>
      <c r="I41" s="378" t="s">
        <v>262</v>
      </c>
      <c r="J41" s="360" t="s">
        <v>685</v>
      </c>
      <c r="K41" s="35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330"/>
      <c r="BA41" s="330"/>
    </row>
    <row r="42" spans="1:53" ht="15.5" x14ac:dyDescent="0.35">
      <c r="A42" s="328"/>
      <c r="B42" s="345"/>
      <c r="C42" s="377"/>
      <c r="D42" s="377"/>
      <c r="E42" s="377"/>
      <c r="F42" s="455"/>
      <c r="G42" s="455"/>
      <c r="H42" s="455"/>
      <c r="I42" s="361"/>
      <c r="J42" s="362"/>
      <c r="K42" s="35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30"/>
    </row>
    <row r="43" spans="1:53" ht="227.25" customHeight="1" x14ac:dyDescent="0.35">
      <c r="A43" s="328"/>
      <c r="B43" s="345"/>
      <c r="C43" s="237" t="s">
        <v>223</v>
      </c>
      <c r="D43" s="622" t="s">
        <v>876</v>
      </c>
      <c r="E43" s="623"/>
      <c r="F43" s="623"/>
      <c r="G43" s="623"/>
      <c r="H43" s="623"/>
      <c r="I43" s="623"/>
      <c r="J43" s="624"/>
      <c r="K43" s="35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330"/>
      <c r="AY43" s="330"/>
      <c r="AZ43" s="330"/>
      <c r="BA43" s="330"/>
    </row>
    <row r="44" spans="1:53" ht="15.5" x14ac:dyDescent="0.35">
      <c r="A44" s="328"/>
      <c r="B44" s="345"/>
      <c r="C44" s="237"/>
      <c r="D44" s="380"/>
      <c r="E44" s="381"/>
      <c r="F44" s="381"/>
      <c r="G44" s="381"/>
      <c r="H44" s="381"/>
      <c r="I44" s="381"/>
      <c r="J44" s="244"/>
      <c r="K44" s="35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330"/>
      <c r="AY44" s="330"/>
      <c r="AZ44" s="330"/>
      <c r="BA44" s="330"/>
    </row>
    <row r="45" spans="1:53" ht="15.5" x14ac:dyDescent="0.35">
      <c r="A45" s="328"/>
      <c r="B45" s="345"/>
      <c r="C45" s="237"/>
      <c r="D45" s="380"/>
      <c r="E45" s="381"/>
      <c r="F45" s="440"/>
      <c r="G45" s="440"/>
      <c r="H45" s="440"/>
      <c r="I45" s="381"/>
      <c r="J45" s="244"/>
      <c r="K45" s="35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0"/>
      <c r="BA45" s="330"/>
    </row>
    <row r="46" spans="1:53" ht="16" thickBot="1" x14ac:dyDescent="0.4">
      <c r="A46" s="328"/>
      <c r="B46" s="345"/>
      <c r="C46" s="237"/>
      <c r="D46" s="383"/>
      <c r="E46" s="382"/>
      <c r="F46" s="448"/>
      <c r="G46" s="448"/>
      <c r="H46" s="448"/>
      <c r="I46" s="382"/>
      <c r="J46" s="247"/>
      <c r="K46" s="35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row>
    <row r="47" spans="1:53" ht="16" thickBot="1" x14ac:dyDescent="0.4">
      <c r="A47" s="328"/>
      <c r="B47" s="345"/>
      <c r="C47" s="377"/>
      <c r="D47" s="384" t="s">
        <v>694</v>
      </c>
      <c r="E47" s="385"/>
      <c r="F47" s="449"/>
      <c r="G47" s="450"/>
      <c r="H47" s="450"/>
      <c r="I47" s="377"/>
      <c r="J47" s="362"/>
      <c r="K47" s="35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0"/>
    </row>
    <row r="48" spans="1:53" ht="16" thickBot="1" x14ac:dyDescent="0.4">
      <c r="A48" s="328"/>
      <c r="B48" s="345"/>
      <c r="C48" s="377"/>
      <c r="D48" s="386" t="s">
        <v>59</v>
      </c>
      <c r="E48" s="367"/>
      <c r="F48" s="368" t="s">
        <v>701</v>
      </c>
      <c r="G48" s="370"/>
      <c r="H48" s="368"/>
      <c r="I48" s="454"/>
      <c r="J48" s="362"/>
      <c r="K48" s="35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c r="BA48" s="330"/>
    </row>
    <row r="49" spans="1:53" ht="16" thickBot="1" x14ac:dyDescent="0.4">
      <c r="A49" s="328"/>
      <c r="B49" s="345"/>
      <c r="C49" s="377"/>
      <c r="D49" s="386" t="s">
        <v>61</v>
      </c>
      <c r="E49" s="367"/>
      <c r="F49" s="451" t="s">
        <v>702</v>
      </c>
      <c r="G49" s="451"/>
      <c r="H49" s="452"/>
      <c r="I49" s="454"/>
      <c r="J49" s="362"/>
      <c r="K49" s="35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row>
    <row r="50" spans="1:53" ht="15.5" x14ac:dyDescent="0.35">
      <c r="A50" s="328"/>
      <c r="B50" s="345"/>
      <c r="C50" s="377"/>
      <c r="D50" s="386"/>
      <c r="E50" s="453"/>
      <c r="F50" s="377"/>
      <c r="G50" s="377"/>
      <c r="H50" s="439"/>
      <c r="I50" s="453"/>
      <c r="J50" s="362"/>
      <c r="K50" s="35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c r="BA50" s="330"/>
    </row>
    <row r="51" spans="1:53" s="349" customFormat="1" ht="63.75" customHeight="1" thickBot="1" x14ac:dyDescent="0.4">
      <c r="A51" s="328"/>
      <c r="B51" s="345"/>
      <c r="C51" s="387"/>
      <c r="D51" s="621" t="s">
        <v>267</v>
      </c>
      <c r="E51" s="621"/>
      <c r="F51" s="388"/>
      <c r="G51" s="388"/>
      <c r="H51" s="389" t="s">
        <v>224</v>
      </c>
      <c r="I51" s="374"/>
      <c r="J51" s="371"/>
      <c r="K51" s="35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0"/>
      <c r="AZ51" s="330"/>
      <c r="BA51" s="330"/>
    </row>
    <row r="52" spans="1:53" s="349" customFormat="1" ht="201" customHeight="1" thickBot="1" x14ac:dyDescent="0.4">
      <c r="A52" s="329"/>
      <c r="B52" s="345"/>
      <c r="C52" s="390"/>
      <c r="D52" s="391"/>
      <c r="E52" s="392"/>
      <c r="F52" s="393" t="s">
        <v>225</v>
      </c>
      <c r="G52" s="394"/>
      <c r="H52" s="240" t="s">
        <v>703</v>
      </c>
      <c r="I52" s="395"/>
      <c r="J52" s="396"/>
      <c r="K52" s="35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J52" s="330"/>
      <c r="AK52" s="330"/>
      <c r="AL52" s="330"/>
      <c r="AM52" s="330"/>
      <c r="AN52" s="330"/>
      <c r="AO52" s="330"/>
      <c r="AP52" s="330"/>
      <c r="AQ52" s="330"/>
      <c r="AR52" s="330"/>
      <c r="AS52" s="330"/>
      <c r="AT52" s="330"/>
      <c r="AU52" s="330"/>
      <c r="AV52" s="330"/>
      <c r="AW52" s="330"/>
      <c r="AX52" s="330"/>
      <c r="AY52" s="330"/>
      <c r="AZ52" s="330"/>
      <c r="BA52" s="330"/>
    </row>
    <row r="53" spans="1:53" s="349" customFormat="1" ht="138.75" customHeight="1" thickBot="1" x14ac:dyDescent="0.4">
      <c r="A53" s="329"/>
      <c r="B53" s="345"/>
      <c r="C53" s="397"/>
      <c r="D53" s="398"/>
      <c r="E53" s="399"/>
      <c r="F53" s="400" t="s">
        <v>226</v>
      </c>
      <c r="G53" s="401"/>
      <c r="H53" s="240" t="s">
        <v>704</v>
      </c>
      <c r="I53" s="240"/>
      <c r="J53" s="240"/>
      <c r="K53" s="35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30"/>
      <c r="AL53" s="330"/>
      <c r="AM53" s="330"/>
      <c r="AN53" s="330"/>
      <c r="AO53" s="330"/>
      <c r="AP53" s="330"/>
      <c r="AQ53" s="330"/>
      <c r="AR53" s="330"/>
      <c r="AS53" s="330"/>
      <c r="AT53" s="330"/>
      <c r="AU53" s="330"/>
      <c r="AV53" s="330"/>
      <c r="AW53" s="330"/>
      <c r="AX53" s="330"/>
      <c r="AY53" s="330"/>
      <c r="AZ53" s="330"/>
      <c r="BA53" s="330"/>
    </row>
    <row r="54" spans="1:53" s="349" customFormat="1" ht="137.25" customHeight="1" thickBot="1" x14ac:dyDescent="0.4">
      <c r="A54" s="329"/>
      <c r="B54" s="345"/>
      <c r="C54" s="397"/>
      <c r="D54" s="398"/>
      <c r="E54" s="399"/>
      <c r="F54" s="400" t="s">
        <v>227</v>
      </c>
      <c r="G54" s="402"/>
      <c r="H54" s="241" t="s">
        <v>705</v>
      </c>
      <c r="I54" s="240"/>
      <c r="J54" s="242"/>
      <c r="K54" s="350"/>
      <c r="M54" s="330"/>
      <c r="N54" s="330"/>
      <c r="O54" s="330"/>
      <c r="P54" s="330"/>
      <c r="Q54" s="330"/>
      <c r="R54" s="330"/>
      <c r="S54" s="330"/>
      <c r="T54" s="330"/>
      <c r="U54" s="330"/>
      <c r="V54" s="330"/>
      <c r="W54" s="330"/>
      <c r="X54" s="330"/>
      <c r="Y54" s="330"/>
      <c r="Z54" s="330"/>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0"/>
      <c r="BA54" s="330"/>
    </row>
    <row r="55" spans="1:53" s="349" customFormat="1" ht="154.5" customHeight="1" thickBot="1" x14ac:dyDescent="0.4">
      <c r="A55" s="329"/>
      <c r="B55" s="345"/>
      <c r="C55" s="397"/>
      <c r="D55" s="398"/>
      <c r="E55" s="399"/>
      <c r="F55" s="400" t="s">
        <v>228</v>
      </c>
      <c r="G55" s="403"/>
      <c r="H55" s="243" t="s">
        <v>706</v>
      </c>
      <c r="I55" s="240"/>
      <c r="J55" s="244"/>
      <c r="K55" s="35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c r="AX55" s="330"/>
      <c r="AY55" s="330"/>
      <c r="AZ55" s="330"/>
      <c r="BA55" s="330"/>
    </row>
    <row r="56" spans="1:53" ht="96.75" customHeight="1" thickBot="1" x14ac:dyDescent="0.4">
      <c r="A56" s="329"/>
      <c r="B56" s="345"/>
      <c r="C56" s="397"/>
      <c r="D56" s="398"/>
      <c r="E56" s="399"/>
      <c r="F56" s="400" t="s">
        <v>229</v>
      </c>
      <c r="G56" s="404"/>
      <c r="H56" s="245" t="s">
        <v>707</v>
      </c>
      <c r="I56" s="240"/>
      <c r="J56" s="240"/>
      <c r="K56" s="35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0"/>
      <c r="AY56" s="330"/>
      <c r="AZ56" s="330"/>
      <c r="BA56" s="330"/>
    </row>
    <row r="57" spans="1:53" ht="113.25" customHeight="1" thickBot="1" x14ac:dyDescent="0.4">
      <c r="A57" s="328"/>
      <c r="B57" s="345"/>
      <c r="C57" s="397"/>
      <c r="D57" s="398"/>
      <c r="E57" s="399"/>
      <c r="F57" s="405" t="s">
        <v>230</v>
      </c>
      <c r="G57" s="406"/>
      <c r="H57" s="246" t="s">
        <v>708</v>
      </c>
      <c r="I57" s="240"/>
      <c r="J57" s="240"/>
      <c r="K57" s="265"/>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0"/>
      <c r="AY57" s="330"/>
      <c r="AZ57" s="330"/>
      <c r="BA57" s="330"/>
    </row>
    <row r="58" spans="1:53" ht="61.5" customHeight="1" thickBot="1" x14ac:dyDescent="0.4">
      <c r="A58" s="328"/>
      <c r="B58" s="340"/>
      <c r="C58" s="397"/>
      <c r="D58" s="398"/>
      <c r="E58" s="399"/>
      <c r="F58" s="407"/>
      <c r="G58" s="407"/>
      <c r="H58" s="408"/>
      <c r="I58" s="240"/>
      <c r="J58" s="247"/>
      <c r="K58" s="265"/>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M58" s="330"/>
      <c r="AN58" s="330"/>
      <c r="AO58" s="330"/>
      <c r="AP58" s="330"/>
      <c r="AQ58" s="330"/>
      <c r="AR58" s="330"/>
      <c r="AS58" s="330"/>
      <c r="AT58" s="330"/>
      <c r="AU58" s="330"/>
      <c r="AV58" s="330"/>
      <c r="AW58" s="330"/>
      <c r="AX58" s="330"/>
      <c r="AY58" s="330"/>
      <c r="AZ58" s="330"/>
      <c r="BA58" s="330"/>
    </row>
    <row r="59" spans="1:53" ht="16" thickBot="1" x14ac:dyDescent="0.4">
      <c r="A59" s="328"/>
      <c r="B59" s="340"/>
      <c r="C59" s="397"/>
      <c r="D59" s="398"/>
      <c r="E59" s="399"/>
      <c r="F59" s="409"/>
      <c r="G59" s="409"/>
      <c r="H59" s="410"/>
      <c r="I59" s="411"/>
      <c r="J59" s="412"/>
      <c r="K59" s="413"/>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row>
    <row r="60" spans="1:53" ht="50.15" customHeight="1" thickBot="1" x14ac:dyDescent="0.4">
      <c r="A60" s="328"/>
      <c r="B60" s="414"/>
      <c r="C60" s="415"/>
      <c r="D60" s="416"/>
      <c r="E60" s="417"/>
      <c r="F60" s="330"/>
      <c r="G60" s="330"/>
      <c r="H60" s="330"/>
      <c r="I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row>
    <row r="61" spans="1:53" ht="50.15" customHeight="1" x14ac:dyDescent="0.35">
      <c r="A61" s="328"/>
      <c r="C61" s="330"/>
      <c r="D61" s="330"/>
      <c r="E61" s="330"/>
      <c r="F61" s="330"/>
      <c r="G61" s="330"/>
      <c r="H61" s="330"/>
      <c r="I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K61" s="330"/>
      <c r="AL61" s="330"/>
      <c r="AM61" s="330"/>
      <c r="AN61" s="330"/>
      <c r="AO61" s="330"/>
      <c r="AP61" s="330"/>
      <c r="AQ61" s="330"/>
      <c r="AR61" s="330"/>
      <c r="AS61" s="330"/>
    </row>
    <row r="62" spans="1:53" ht="49.5" customHeight="1" x14ac:dyDescent="0.35">
      <c r="A62" s="328"/>
      <c r="C62" s="330"/>
      <c r="D62" s="330"/>
      <c r="E62" s="330"/>
      <c r="F62" s="330"/>
      <c r="G62" s="330"/>
      <c r="H62" s="330"/>
      <c r="I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0"/>
      <c r="AJ62" s="330"/>
      <c r="AK62" s="330"/>
      <c r="AL62" s="330"/>
      <c r="AM62" s="330"/>
      <c r="AN62" s="330"/>
      <c r="AO62" s="330"/>
      <c r="AP62" s="330"/>
      <c r="AQ62" s="330"/>
      <c r="AR62" s="330"/>
      <c r="AS62" s="330"/>
    </row>
    <row r="63" spans="1:53" ht="50.15" customHeight="1" x14ac:dyDescent="0.35">
      <c r="A63" s="328"/>
      <c r="C63" s="330"/>
      <c r="D63" s="330"/>
      <c r="E63" s="330"/>
      <c r="F63" s="330"/>
      <c r="G63" s="330"/>
      <c r="H63" s="330"/>
      <c r="I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c r="AK63" s="330"/>
      <c r="AL63" s="330"/>
      <c r="AM63" s="330"/>
      <c r="AN63" s="330"/>
      <c r="AO63" s="330"/>
      <c r="AP63" s="330"/>
      <c r="AQ63" s="330"/>
      <c r="AR63" s="330"/>
      <c r="AS63" s="330"/>
    </row>
    <row r="64" spans="1:53" ht="50.15" customHeight="1" x14ac:dyDescent="0.35">
      <c r="A64" s="328"/>
      <c r="C64" s="330"/>
      <c r="D64" s="330"/>
      <c r="E64" s="330"/>
      <c r="F64" s="330"/>
      <c r="G64" s="330"/>
      <c r="H64" s="330"/>
      <c r="I64" s="330"/>
      <c r="K64" s="330"/>
      <c r="L64" s="330"/>
      <c r="M64" s="330"/>
      <c r="N64" s="330"/>
      <c r="O64" s="330"/>
      <c r="P64" s="330"/>
      <c r="Q64" s="330"/>
      <c r="R64" s="330"/>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row>
    <row r="65" spans="1:53" ht="50.15" customHeight="1" x14ac:dyDescent="0.35">
      <c r="A65" s="328"/>
      <c r="C65" s="330"/>
      <c r="D65" s="330"/>
      <c r="E65" s="330"/>
      <c r="F65" s="330"/>
      <c r="G65" s="330"/>
      <c r="H65" s="330"/>
      <c r="I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c r="AN65" s="330"/>
      <c r="AO65" s="330"/>
      <c r="AP65" s="330"/>
      <c r="AQ65" s="330"/>
      <c r="AR65" s="330"/>
      <c r="AS65" s="330"/>
    </row>
    <row r="66" spans="1:53" x14ac:dyDescent="0.35">
      <c r="A66" s="328"/>
      <c r="C66" s="330"/>
      <c r="D66" s="330"/>
      <c r="E66" s="330"/>
      <c r="F66" s="330"/>
      <c r="G66" s="330"/>
      <c r="H66" s="330"/>
      <c r="I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row>
    <row r="67" spans="1:53" x14ac:dyDescent="0.35">
      <c r="A67" s="328"/>
      <c r="C67" s="330"/>
      <c r="D67" s="330"/>
      <c r="E67" s="330"/>
      <c r="F67" s="330"/>
      <c r="G67" s="330"/>
      <c r="H67" s="330"/>
      <c r="I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row>
    <row r="68" spans="1:53" x14ac:dyDescent="0.35">
      <c r="A68" s="328"/>
      <c r="C68" s="330"/>
      <c r="D68" s="330"/>
      <c r="E68" s="330"/>
      <c r="F68" s="330"/>
      <c r="G68" s="330"/>
      <c r="H68" s="330"/>
      <c r="I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row>
    <row r="69" spans="1:53" x14ac:dyDescent="0.35">
      <c r="A69" s="328"/>
      <c r="C69" s="330"/>
      <c r="D69" s="330"/>
      <c r="E69" s="330"/>
      <c r="F69" s="330"/>
      <c r="G69" s="330"/>
      <c r="H69" s="330"/>
      <c r="I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0"/>
      <c r="AY69" s="330"/>
      <c r="AZ69" s="330"/>
      <c r="BA69" s="330"/>
    </row>
    <row r="70" spans="1:53" x14ac:dyDescent="0.35">
      <c r="A70" s="330"/>
      <c r="C70" s="330"/>
      <c r="D70" s="330"/>
      <c r="E70" s="330"/>
      <c r="F70" s="330"/>
      <c r="G70" s="330"/>
      <c r="H70" s="330"/>
      <c r="I70" s="330"/>
      <c r="K70" s="330"/>
      <c r="L70" s="330"/>
      <c r="M70" s="330"/>
      <c r="N70" s="330"/>
      <c r="O70" s="330"/>
      <c r="P70" s="330"/>
      <c r="Q70" s="330"/>
      <c r="R70" s="330"/>
      <c r="S70" s="330"/>
      <c r="T70" s="330"/>
      <c r="U70" s="330"/>
      <c r="V70" s="330"/>
      <c r="W70" s="330"/>
      <c r="X70" s="330"/>
      <c r="Y70" s="330"/>
      <c r="Z70" s="330"/>
      <c r="AA70" s="330"/>
      <c r="AB70" s="330"/>
      <c r="AC70" s="330"/>
      <c r="AD70" s="330"/>
      <c r="AE70" s="330"/>
      <c r="AF70" s="330"/>
      <c r="AG70" s="330"/>
      <c r="AH70" s="330"/>
      <c r="AI70" s="330"/>
      <c r="AJ70" s="330"/>
      <c r="AK70" s="330"/>
      <c r="AL70" s="330"/>
      <c r="AM70" s="330"/>
      <c r="AN70" s="330"/>
      <c r="AO70" s="330"/>
      <c r="AP70" s="330"/>
      <c r="AQ70" s="330"/>
      <c r="AR70" s="330"/>
      <c r="AS70" s="330"/>
      <c r="AT70" s="330"/>
      <c r="AU70" s="330"/>
      <c r="AV70" s="330"/>
      <c r="AW70" s="330"/>
      <c r="AX70" s="330"/>
      <c r="AY70" s="330"/>
      <c r="AZ70" s="330"/>
      <c r="BA70" s="330"/>
    </row>
    <row r="71" spans="1:53" x14ac:dyDescent="0.35">
      <c r="A71" s="330"/>
      <c r="B71" s="330"/>
      <c r="C71" s="330"/>
      <c r="D71" s="330"/>
      <c r="E71" s="330"/>
      <c r="F71" s="330"/>
      <c r="G71" s="330"/>
      <c r="H71" s="330"/>
      <c r="I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c r="AY71" s="330"/>
      <c r="AZ71" s="330"/>
      <c r="BA71" s="330"/>
    </row>
    <row r="72" spans="1:53" x14ac:dyDescent="0.35">
      <c r="A72" s="330"/>
      <c r="B72" s="330"/>
      <c r="C72" s="330"/>
      <c r="D72" s="330"/>
      <c r="E72" s="330"/>
      <c r="F72" s="330"/>
      <c r="G72" s="330"/>
      <c r="H72" s="330"/>
      <c r="I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30"/>
      <c r="AK72" s="330"/>
      <c r="AL72" s="330"/>
      <c r="AM72" s="330"/>
      <c r="AN72" s="330"/>
      <c r="AO72" s="330"/>
      <c r="AP72" s="330"/>
      <c r="AQ72" s="330"/>
      <c r="AR72" s="330"/>
      <c r="AS72" s="330"/>
      <c r="AT72" s="330"/>
      <c r="AU72" s="330"/>
      <c r="AV72" s="330"/>
      <c r="AW72" s="330"/>
      <c r="AX72" s="330"/>
      <c r="AY72" s="330"/>
      <c r="AZ72" s="330"/>
      <c r="BA72" s="330"/>
    </row>
    <row r="73" spans="1:53" x14ac:dyDescent="0.35">
      <c r="A73" s="330"/>
      <c r="B73" s="330"/>
      <c r="C73" s="330"/>
      <c r="D73" s="330"/>
      <c r="E73" s="330"/>
      <c r="F73" s="330"/>
      <c r="G73" s="330"/>
      <c r="H73" s="330"/>
      <c r="I73" s="330"/>
      <c r="K73" s="330"/>
      <c r="L73" s="330"/>
    </row>
    <row r="74" spans="1:53" x14ac:dyDescent="0.35">
      <c r="A74" s="330"/>
      <c r="B74" s="330"/>
      <c r="C74" s="330"/>
      <c r="D74" s="330"/>
      <c r="E74" s="330"/>
      <c r="F74" s="330"/>
      <c r="G74" s="330"/>
      <c r="H74" s="330"/>
      <c r="I74" s="330"/>
      <c r="K74" s="330"/>
      <c r="L74" s="330"/>
    </row>
    <row r="75" spans="1:53" x14ac:dyDescent="0.35">
      <c r="A75" s="330"/>
      <c r="B75" s="330"/>
      <c r="C75" s="330"/>
      <c r="D75" s="330"/>
      <c r="E75" s="330"/>
      <c r="F75" s="330"/>
      <c r="G75" s="330"/>
      <c r="H75" s="330"/>
      <c r="I75" s="330"/>
      <c r="K75" s="330"/>
      <c r="L75" s="330"/>
    </row>
    <row r="76" spans="1:53" x14ac:dyDescent="0.35">
      <c r="A76" s="330"/>
      <c r="B76" s="330"/>
      <c r="C76" s="330"/>
      <c r="D76" s="330"/>
      <c r="E76" s="330"/>
      <c r="F76" s="330"/>
      <c r="G76" s="330"/>
      <c r="H76" s="330"/>
      <c r="I76" s="330"/>
      <c r="K76" s="330"/>
      <c r="L76" s="330"/>
    </row>
    <row r="77" spans="1:53" x14ac:dyDescent="0.35">
      <c r="A77" s="330"/>
      <c r="B77" s="330"/>
      <c r="C77" s="330"/>
      <c r="D77" s="330"/>
      <c r="E77" s="330"/>
      <c r="F77" s="330"/>
      <c r="G77" s="330"/>
      <c r="H77" s="330"/>
      <c r="I77" s="330"/>
      <c r="K77" s="330"/>
      <c r="L77" s="330"/>
    </row>
    <row r="78" spans="1:53" x14ac:dyDescent="0.35">
      <c r="A78" s="330"/>
      <c r="B78" s="330"/>
      <c r="C78" s="330"/>
      <c r="D78" s="330"/>
      <c r="E78" s="330"/>
      <c r="F78" s="330"/>
      <c r="G78" s="330"/>
      <c r="H78" s="330"/>
      <c r="I78" s="330"/>
      <c r="K78" s="330"/>
      <c r="L78" s="330"/>
    </row>
    <row r="79" spans="1:53" x14ac:dyDescent="0.35">
      <c r="A79" s="330"/>
      <c r="B79" s="330"/>
      <c r="C79" s="330"/>
      <c r="D79" s="330"/>
      <c r="E79" s="330"/>
      <c r="F79" s="330"/>
      <c r="G79" s="330"/>
      <c r="H79" s="330"/>
      <c r="I79" s="330"/>
      <c r="K79" s="330"/>
      <c r="L79" s="330"/>
    </row>
    <row r="80" spans="1:53" x14ac:dyDescent="0.35">
      <c r="A80" s="330"/>
      <c r="B80" s="330"/>
      <c r="C80" s="330"/>
      <c r="D80" s="330"/>
      <c r="E80" s="330"/>
      <c r="F80" s="330"/>
      <c r="G80" s="330"/>
      <c r="H80" s="330"/>
      <c r="I80" s="330"/>
      <c r="K80" s="330"/>
      <c r="L80" s="330"/>
    </row>
    <row r="81" spans="1:12" x14ac:dyDescent="0.35">
      <c r="A81" s="330"/>
      <c r="B81" s="330"/>
      <c r="C81" s="330"/>
      <c r="D81" s="330"/>
      <c r="E81" s="330"/>
      <c r="F81" s="330"/>
      <c r="G81" s="330"/>
      <c r="H81" s="330"/>
      <c r="I81" s="330"/>
      <c r="K81" s="330"/>
      <c r="L81" s="330"/>
    </row>
    <row r="82" spans="1:12" x14ac:dyDescent="0.35">
      <c r="A82" s="330"/>
      <c r="B82" s="330"/>
      <c r="C82" s="330"/>
      <c r="D82" s="330"/>
      <c r="E82" s="330"/>
      <c r="F82" s="330"/>
      <c r="G82" s="330"/>
      <c r="H82" s="330"/>
      <c r="I82" s="330"/>
      <c r="K82" s="330"/>
      <c r="L82" s="330"/>
    </row>
    <row r="83" spans="1:12" x14ac:dyDescent="0.35">
      <c r="A83" s="330"/>
      <c r="B83" s="330"/>
      <c r="C83" s="330"/>
      <c r="D83" s="330"/>
      <c r="E83" s="330"/>
      <c r="F83" s="330"/>
      <c r="G83" s="330"/>
      <c r="H83" s="330"/>
      <c r="I83" s="330"/>
      <c r="K83" s="330"/>
      <c r="L83" s="330"/>
    </row>
    <row r="84" spans="1:12" x14ac:dyDescent="0.35">
      <c r="A84" s="330"/>
      <c r="B84" s="330"/>
      <c r="C84" s="330"/>
      <c r="D84" s="330"/>
      <c r="E84" s="330"/>
      <c r="F84" s="330"/>
      <c r="G84" s="330"/>
      <c r="H84" s="330"/>
      <c r="I84" s="330"/>
      <c r="K84" s="330"/>
      <c r="L84" s="330"/>
    </row>
    <row r="85" spans="1:12" x14ac:dyDescent="0.35">
      <c r="A85" s="330"/>
      <c r="B85" s="330"/>
      <c r="C85" s="330"/>
      <c r="D85" s="330"/>
      <c r="E85" s="330"/>
      <c r="F85" s="330"/>
      <c r="G85" s="330"/>
      <c r="H85" s="330"/>
      <c r="I85" s="330"/>
      <c r="K85" s="330"/>
      <c r="L85" s="330"/>
    </row>
    <row r="86" spans="1:12" x14ac:dyDescent="0.35">
      <c r="A86" s="330"/>
      <c r="B86" s="330"/>
      <c r="C86" s="330"/>
      <c r="D86" s="330"/>
      <c r="E86" s="330"/>
      <c r="F86" s="330"/>
      <c r="G86" s="330"/>
      <c r="H86" s="330"/>
      <c r="I86" s="330"/>
      <c r="K86" s="330"/>
      <c r="L86" s="330"/>
    </row>
    <row r="87" spans="1:12" x14ac:dyDescent="0.35">
      <c r="A87" s="330"/>
      <c r="B87" s="330"/>
      <c r="C87" s="330"/>
      <c r="D87" s="330"/>
      <c r="E87" s="330"/>
      <c r="F87" s="330"/>
      <c r="G87" s="330"/>
      <c r="H87" s="330"/>
      <c r="I87" s="330"/>
      <c r="K87" s="330"/>
      <c r="L87" s="330"/>
    </row>
    <row r="88" spans="1:12" x14ac:dyDescent="0.35">
      <c r="A88" s="330"/>
      <c r="B88" s="330"/>
      <c r="C88" s="330"/>
      <c r="D88" s="330"/>
      <c r="E88" s="330"/>
      <c r="F88" s="330"/>
      <c r="G88" s="330"/>
      <c r="H88" s="330"/>
      <c r="I88" s="330"/>
      <c r="K88" s="330"/>
      <c r="L88" s="330"/>
    </row>
    <row r="89" spans="1:12" x14ac:dyDescent="0.35">
      <c r="A89" s="330"/>
      <c r="B89" s="330"/>
      <c r="C89" s="330"/>
      <c r="D89" s="330"/>
      <c r="E89" s="330"/>
      <c r="F89" s="330"/>
      <c r="G89" s="330"/>
      <c r="H89" s="330"/>
      <c r="I89" s="330"/>
      <c r="K89" s="330"/>
      <c r="L89" s="330"/>
    </row>
    <row r="90" spans="1:12" x14ac:dyDescent="0.35">
      <c r="A90" s="330"/>
      <c r="B90" s="330"/>
      <c r="C90" s="330"/>
      <c r="D90" s="330"/>
      <c r="E90" s="330"/>
      <c r="F90" s="330"/>
      <c r="G90" s="330"/>
      <c r="H90" s="330"/>
      <c r="I90" s="330"/>
      <c r="K90" s="330"/>
      <c r="L90" s="330"/>
    </row>
    <row r="91" spans="1:12" x14ac:dyDescent="0.35">
      <c r="A91" s="330"/>
      <c r="B91" s="330"/>
      <c r="C91" s="330"/>
      <c r="D91" s="330"/>
      <c r="E91" s="330"/>
      <c r="F91" s="330"/>
      <c r="G91" s="330"/>
      <c r="H91" s="330"/>
      <c r="I91" s="330"/>
      <c r="K91" s="330"/>
      <c r="L91" s="330"/>
    </row>
    <row r="92" spans="1:12" x14ac:dyDescent="0.35">
      <c r="A92" s="330"/>
      <c r="B92" s="330"/>
      <c r="C92" s="330"/>
      <c r="D92" s="330"/>
      <c r="E92" s="330"/>
      <c r="F92" s="330"/>
      <c r="G92" s="330"/>
      <c r="H92" s="330"/>
      <c r="I92" s="330"/>
      <c r="K92" s="330"/>
      <c r="L92" s="330"/>
    </row>
    <row r="93" spans="1:12" x14ac:dyDescent="0.35">
      <c r="A93" s="330"/>
      <c r="B93" s="330"/>
      <c r="C93" s="330"/>
      <c r="D93" s="330"/>
      <c r="E93" s="330"/>
      <c r="F93" s="330"/>
      <c r="G93" s="330"/>
      <c r="H93" s="330"/>
      <c r="I93" s="330"/>
      <c r="K93" s="330"/>
      <c r="L93" s="330"/>
    </row>
    <row r="94" spans="1:12" x14ac:dyDescent="0.35">
      <c r="A94" s="330"/>
      <c r="B94" s="330"/>
      <c r="C94" s="330"/>
      <c r="D94" s="330"/>
      <c r="E94" s="330"/>
      <c r="F94" s="330"/>
      <c r="G94" s="330"/>
      <c r="H94" s="330"/>
      <c r="I94" s="330"/>
      <c r="K94" s="330"/>
      <c r="L94" s="330"/>
    </row>
    <row r="95" spans="1:12" x14ac:dyDescent="0.35">
      <c r="A95" s="330"/>
      <c r="B95" s="330"/>
      <c r="C95" s="330"/>
      <c r="D95" s="330"/>
      <c r="E95" s="330"/>
      <c r="F95" s="330"/>
      <c r="G95" s="330"/>
      <c r="H95" s="330"/>
      <c r="I95" s="330"/>
      <c r="K95" s="330"/>
      <c r="L95" s="330"/>
    </row>
    <row r="96" spans="1:12" x14ac:dyDescent="0.35">
      <c r="A96" s="330"/>
      <c r="B96" s="330"/>
      <c r="C96" s="330"/>
      <c r="D96" s="330"/>
      <c r="E96" s="330"/>
      <c r="F96" s="330"/>
      <c r="G96" s="330"/>
      <c r="H96" s="330"/>
      <c r="I96" s="330"/>
      <c r="K96" s="330"/>
      <c r="L96" s="330"/>
    </row>
    <row r="97" spans="1:12" x14ac:dyDescent="0.35">
      <c r="A97" s="330"/>
      <c r="B97" s="330"/>
      <c r="C97" s="330"/>
      <c r="D97" s="330"/>
      <c r="E97" s="330"/>
      <c r="F97" s="330"/>
      <c r="G97" s="330"/>
      <c r="H97" s="330"/>
      <c r="I97" s="330"/>
      <c r="K97" s="330"/>
      <c r="L97" s="330"/>
    </row>
    <row r="98" spans="1:12" x14ac:dyDescent="0.35">
      <c r="A98" s="330"/>
      <c r="B98" s="330"/>
      <c r="C98" s="330"/>
      <c r="D98" s="330"/>
      <c r="E98" s="330"/>
      <c r="F98" s="330"/>
      <c r="G98" s="330"/>
      <c r="H98" s="330"/>
      <c r="I98" s="330"/>
      <c r="K98" s="330"/>
      <c r="L98" s="330"/>
    </row>
    <row r="99" spans="1:12" x14ac:dyDescent="0.35">
      <c r="A99" s="330"/>
      <c r="B99" s="330"/>
      <c r="C99" s="330"/>
      <c r="D99" s="330"/>
      <c r="E99" s="330"/>
      <c r="F99" s="330"/>
      <c r="G99" s="330"/>
      <c r="H99" s="330"/>
      <c r="I99" s="330"/>
      <c r="K99" s="330"/>
      <c r="L99" s="330"/>
    </row>
    <row r="100" spans="1:12" x14ac:dyDescent="0.35">
      <c r="A100" s="330"/>
      <c r="B100" s="330"/>
      <c r="C100" s="330"/>
      <c r="D100" s="330"/>
      <c r="E100" s="330"/>
      <c r="F100" s="330"/>
      <c r="G100" s="330"/>
      <c r="H100" s="330"/>
      <c r="I100" s="330"/>
      <c r="K100" s="330"/>
      <c r="L100" s="330"/>
    </row>
    <row r="101" spans="1:12" x14ac:dyDescent="0.35">
      <c r="A101" s="330"/>
      <c r="B101" s="330"/>
      <c r="C101" s="330"/>
      <c r="D101" s="330"/>
      <c r="E101" s="330"/>
      <c r="F101" s="330"/>
      <c r="G101" s="330"/>
      <c r="H101" s="330"/>
      <c r="I101" s="330"/>
      <c r="K101" s="330"/>
      <c r="L101" s="330"/>
    </row>
    <row r="102" spans="1:12" x14ac:dyDescent="0.35">
      <c r="A102" s="330"/>
      <c r="B102" s="330"/>
      <c r="C102" s="330"/>
      <c r="D102" s="330"/>
      <c r="E102" s="330"/>
      <c r="F102" s="330"/>
      <c r="G102" s="330"/>
      <c r="H102" s="330"/>
      <c r="I102" s="330"/>
      <c r="K102" s="330"/>
      <c r="L102" s="330"/>
    </row>
    <row r="103" spans="1:12" x14ac:dyDescent="0.35">
      <c r="A103" s="330"/>
      <c r="B103" s="330"/>
      <c r="C103" s="330"/>
      <c r="D103" s="330"/>
      <c r="E103" s="330"/>
      <c r="F103" s="330"/>
      <c r="G103" s="330"/>
      <c r="H103" s="330"/>
      <c r="I103" s="330"/>
      <c r="K103" s="330"/>
      <c r="L103" s="330"/>
    </row>
    <row r="104" spans="1:12" x14ac:dyDescent="0.35">
      <c r="A104" s="330"/>
      <c r="B104" s="330"/>
      <c r="C104" s="330"/>
      <c r="D104" s="330"/>
      <c r="E104" s="330"/>
      <c r="F104" s="330"/>
      <c r="G104" s="330"/>
      <c r="H104" s="330"/>
      <c r="I104" s="330"/>
      <c r="K104" s="330"/>
      <c r="L104" s="330"/>
    </row>
    <row r="105" spans="1:12" x14ac:dyDescent="0.35">
      <c r="A105" s="330"/>
      <c r="B105" s="330"/>
      <c r="C105" s="330"/>
      <c r="D105" s="330"/>
      <c r="E105" s="330"/>
      <c r="F105" s="330"/>
      <c r="G105" s="330"/>
      <c r="H105" s="330"/>
      <c r="I105" s="330"/>
      <c r="K105" s="330"/>
      <c r="L105" s="330"/>
    </row>
    <row r="106" spans="1:12" x14ac:dyDescent="0.35">
      <c r="A106" s="330"/>
      <c r="B106" s="330"/>
      <c r="C106" s="330"/>
      <c r="D106" s="330"/>
      <c r="E106" s="330"/>
      <c r="F106" s="330"/>
      <c r="G106" s="330"/>
      <c r="H106" s="330"/>
      <c r="I106" s="330"/>
      <c r="K106" s="330"/>
      <c r="L106" s="330"/>
    </row>
    <row r="107" spans="1:12" x14ac:dyDescent="0.35">
      <c r="A107" s="330"/>
      <c r="B107" s="330"/>
      <c r="C107" s="330"/>
      <c r="D107" s="330"/>
      <c r="E107" s="330"/>
      <c r="F107" s="330"/>
      <c r="G107" s="330"/>
      <c r="I107" s="330"/>
      <c r="K107" s="330"/>
      <c r="L107" s="330"/>
    </row>
    <row r="108" spans="1:12" x14ac:dyDescent="0.35">
      <c r="A108" s="330"/>
      <c r="B108" s="330"/>
      <c r="C108" s="330"/>
      <c r="D108" s="330"/>
      <c r="E108" s="330"/>
      <c r="I108" s="330"/>
      <c r="K108" s="330"/>
      <c r="L108" s="330"/>
    </row>
    <row r="109" spans="1:12" x14ac:dyDescent="0.35">
      <c r="A109" s="330"/>
      <c r="B109" s="330"/>
      <c r="I109" s="330"/>
      <c r="K109" s="330"/>
      <c r="L109" s="330"/>
    </row>
    <row r="110" spans="1:12" x14ac:dyDescent="0.35">
      <c r="A110" s="330"/>
      <c r="B110" s="330"/>
      <c r="I110" s="330"/>
      <c r="K110" s="330"/>
      <c r="L110" s="330"/>
    </row>
    <row r="111" spans="1:12" x14ac:dyDescent="0.35">
      <c r="A111" s="330"/>
      <c r="B111" s="330"/>
      <c r="I111" s="330"/>
      <c r="K111" s="330"/>
      <c r="L111" s="330"/>
    </row>
    <row r="112" spans="1:12" x14ac:dyDescent="0.35">
      <c r="A112" s="330"/>
      <c r="B112" s="330"/>
      <c r="I112" s="330"/>
      <c r="K112" s="330"/>
      <c r="L112" s="330"/>
    </row>
    <row r="113" spans="1:12" x14ac:dyDescent="0.35">
      <c r="A113" s="330"/>
      <c r="B113" s="330"/>
      <c r="I113" s="330"/>
      <c r="K113" s="330"/>
      <c r="L113" s="330"/>
    </row>
    <row r="114" spans="1:12" x14ac:dyDescent="0.35">
      <c r="A114" s="330"/>
      <c r="B114" s="330"/>
      <c r="I114" s="330"/>
      <c r="K114" s="330"/>
      <c r="L114" s="330"/>
    </row>
    <row r="115" spans="1:12" x14ac:dyDescent="0.35">
      <c r="A115" s="330"/>
      <c r="B115" s="330"/>
      <c r="I115" s="330"/>
      <c r="K115" s="330"/>
      <c r="L115" s="330"/>
    </row>
    <row r="116" spans="1:12" x14ac:dyDescent="0.35">
      <c r="A116" s="330"/>
      <c r="B116" s="330"/>
      <c r="I116" s="330"/>
      <c r="K116" s="330"/>
      <c r="L116" s="330"/>
    </row>
    <row r="117" spans="1:12" x14ac:dyDescent="0.35">
      <c r="A117" s="330"/>
      <c r="B117" s="330"/>
      <c r="K117" s="330"/>
    </row>
    <row r="118" spans="1:12" x14ac:dyDescent="0.35">
      <c r="B118" s="330"/>
    </row>
  </sheetData>
  <mergeCells count="44">
    <mergeCell ref="D37:E37"/>
    <mergeCell ref="F37:H37"/>
    <mergeCell ref="F38:H38"/>
    <mergeCell ref="D39:E39"/>
    <mergeCell ref="F39:H39"/>
    <mergeCell ref="D51:E51"/>
    <mergeCell ref="D40:E40"/>
    <mergeCell ref="D43:J43"/>
    <mergeCell ref="F40:H40"/>
    <mergeCell ref="D41:E41"/>
    <mergeCell ref="D30:E30"/>
    <mergeCell ref="D35:E35"/>
    <mergeCell ref="F35:H35"/>
    <mergeCell ref="D36:E36"/>
    <mergeCell ref="F36:H36"/>
    <mergeCell ref="D32:E32"/>
    <mergeCell ref="F32:H32"/>
    <mergeCell ref="D33:E33"/>
    <mergeCell ref="F33:H33"/>
    <mergeCell ref="D34:E34"/>
    <mergeCell ref="F34:H34"/>
    <mergeCell ref="F15:H15"/>
    <mergeCell ref="D16:E16"/>
    <mergeCell ref="F16:H16"/>
    <mergeCell ref="C20:I20"/>
    <mergeCell ref="D24:J27"/>
    <mergeCell ref="D12:E12"/>
    <mergeCell ref="F12:H12"/>
    <mergeCell ref="D13:E13"/>
    <mergeCell ref="F13:H13"/>
    <mergeCell ref="D14:E14"/>
    <mergeCell ref="F14:H14"/>
    <mergeCell ref="D9:E9"/>
    <mergeCell ref="F9:H9"/>
    <mergeCell ref="D10:E10"/>
    <mergeCell ref="F10:H10"/>
    <mergeCell ref="D11:E11"/>
    <mergeCell ref="F11:H11"/>
    <mergeCell ref="C3:J3"/>
    <mergeCell ref="C4:J4"/>
    <mergeCell ref="D7:E7"/>
    <mergeCell ref="F7:H7"/>
    <mergeCell ref="D8:E8"/>
    <mergeCell ref="F8:H8"/>
  </mergeCells>
  <hyperlinks>
    <hyperlink ref="F22" r:id="rId1"/>
  </hyperlinks>
  <pageMargins left="0.2" right="0.21" top="0.17" bottom="0.17" header="0.17" footer="0.17"/>
  <pageSetup scale="54"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2"/>
  <sheetViews>
    <sheetView showGridLines="0" topLeftCell="D1" zoomScale="90" zoomScaleNormal="90" workbookViewId="0">
      <selection activeCell="D40" sqref="D40:D41"/>
    </sheetView>
  </sheetViews>
  <sheetFormatPr defaultColWidth="9.1796875" defaultRowHeight="14.5" outlineLevelRow="1" x14ac:dyDescent="0.35"/>
  <cols>
    <col min="1" max="1" width="3" style="121" customWidth="1"/>
    <col min="2" max="2" width="28.453125" style="121" customWidth="1"/>
    <col min="3" max="3" width="50.453125" style="121" customWidth="1"/>
    <col min="4" max="4" width="34.26953125" style="121" customWidth="1"/>
    <col min="5" max="5" width="32" style="121" customWidth="1"/>
    <col min="6" max="6" width="26.7265625" style="121" customWidth="1"/>
    <col min="7" max="7" width="26.453125" style="121" bestFit="1" customWidth="1"/>
    <col min="8" max="8" width="30" style="121" customWidth="1"/>
    <col min="9" max="9" width="26.1796875" style="121" customWidth="1"/>
    <col min="10" max="10" width="25.81640625" style="121" customWidth="1"/>
    <col min="11" max="11" width="31" style="121" bestFit="1" customWidth="1"/>
    <col min="12" max="12" width="30.26953125" style="121" customWidth="1"/>
    <col min="13" max="13" width="27.1796875" style="121" bestFit="1" customWidth="1"/>
    <col min="14" max="14" width="25" style="121" customWidth="1"/>
    <col min="15" max="15" width="25.81640625" style="121" bestFit="1" customWidth="1"/>
    <col min="16" max="16" width="30.26953125" style="121" customWidth="1"/>
    <col min="17" max="17" width="27.1796875" style="121" bestFit="1" customWidth="1"/>
    <col min="18" max="18" width="24.26953125" style="121" customWidth="1"/>
    <col min="19" max="19" width="23.1796875" style="121" bestFit="1" customWidth="1"/>
    <col min="20" max="20" width="27.7265625" style="121" customWidth="1"/>
    <col min="21" max="16384" width="9.1796875" style="121"/>
  </cols>
  <sheetData>
    <row r="1" spans="2:19" ht="15" thickBot="1" x14ac:dyDescent="0.4"/>
    <row r="2" spans="2:19" ht="26" x14ac:dyDescent="0.35">
      <c r="B2" s="81"/>
      <c r="C2" s="661"/>
      <c r="D2" s="661"/>
      <c r="E2" s="661"/>
      <c r="F2" s="661"/>
      <c r="G2" s="661"/>
      <c r="H2" s="75"/>
      <c r="I2" s="75"/>
      <c r="J2" s="75"/>
      <c r="K2" s="75"/>
      <c r="L2" s="75"/>
      <c r="M2" s="75"/>
      <c r="N2" s="75"/>
      <c r="O2" s="75"/>
      <c r="P2" s="75"/>
      <c r="Q2" s="75"/>
      <c r="R2" s="75"/>
      <c r="S2" s="76"/>
    </row>
    <row r="3" spans="2:19" ht="26" x14ac:dyDescent="0.35">
      <c r="B3" s="82"/>
      <c r="C3" s="667" t="s">
        <v>300</v>
      </c>
      <c r="D3" s="668"/>
      <c r="E3" s="668"/>
      <c r="F3" s="668"/>
      <c r="G3" s="669"/>
      <c r="H3" s="78"/>
      <c r="I3" s="78"/>
      <c r="J3" s="78"/>
      <c r="K3" s="78"/>
      <c r="L3" s="78"/>
      <c r="M3" s="78"/>
      <c r="N3" s="78"/>
      <c r="O3" s="78"/>
      <c r="P3" s="78"/>
      <c r="Q3" s="78"/>
      <c r="R3" s="78"/>
      <c r="S3" s="80"/>
    </row>
    <row r="4" spans="2:19" ht="26" x14ac:dyDescent="0.35">
      <c r="B4" s="82"/>
      <c r="C4" s="83"/>
      <c r="D4" s="83"/>
      <c r="E4" s="83"/>
      <c r="F4" s="83"/>
      <c r="G4" s="83"/>
      <c r="H4" s="78"/>
      <c r="I4" s="78"/>
      <c r="J4" s="78"/>
      <c r="K4" s="78"/>
      <c r="L4" s="78"/>
      <c r="M4" s="78"/>
      <c r="N4" s="78"/>
      <c r="O4" s="78"/>
      <c r="P4" s="78"/>
      <c r="Q4" s="78"/>
      <c r="R4" s="78"/>
      <c r="S4" s="80"/>
    </row>
    <row r="5" spans="2:19" ht="15" thickBot="1" x14ac:dyDescent="0.4">
      <c r="B5" s="77"/>
      <c r="C5" s="78"/>
      <c r="D5" s="78"/>
      <c r="E5" s="78"/>
      <c r="F5" s="78"/>
      <c r="G5" s="78"/>
      <c r="H5" s="78"/>
      <c r="I5" s="78"/>
      <c r="J5" s="78"/>
      <c r="K5" s="78"/>
      <c r="L5" s="78"/>
      <c r="M5" s="78"/>
      <c r="N5" s="78"/>
      <c r="O5" s="78"/>
      <c r="P5" s="78"/>
      <c r="Q5" s="78"/>
      <c r="R5" s="78"/>
      <c r="S5" s="80"/>
    </row>
    <row r="6" spans="2:19" ht="34.5" customHeight="1" thickBot="1" x14ac:dyDescent="0.4">
      <c r="B6" s="662" t="s">
        <v>616</v>
      </c>
      <c r="C6" s="663"/>
      <c r="D6" s="663"/>
      <c r="E6" s="663"/>
      <c r="F6" s="663"/>
      <c r="G6" s="663"/>
      <c r="H6" s="216"/>
      <c r="I6" s="216"/>
      <c r="J6" s="216"/>
      <c r="K6" s="216"/>
      <c r="L6" s="216"/>
      <c r="M6" s="216"/>
      <c r="N6" s="216"/>
      <c r="O6" s="216"/>
      <c r="P6" s="216"/>
      <c r="Q6" s="216"/>
      <c r="R6" s="216"/>
      <c r="S6" s="217"/>
    </row>
    <row r="7" spans="2:19" ht="15.75" customHeight="1" x14ac:dyDescent="0.35">
      <c r="B7" s="662" t="s">
        <v>678</v>
      </c>
      <c r="C7" s="664"/>
      <c r="D7" s="664"/>
      <c r="E7" s="664"/>
      <c r="F7" s="664"/>
      <c r="G7" s="664"/>
      <c r="H7" s="216"/>
      <c r="I7" s="216"/>
      <c r="J7" s="216"/>
      <c r="K7" s="216"/>
      <c r="L7" s="216"/>
      <c r="M7" s="216"/>
      <c r="N7" s="216"/>
      <c r="O7" s="216"/>
      <c r="P7" s="216"/>
      <c r="Q7" s="216"/>
      <c r="R7" s="216"/>
      <c r="S7" s="217"/>
    </row>
    <row r="8" spans="2:19" ht="15.75" customHeight="1" thickBot="1" x14ac:dyDescent="0.4">
      <c r="B8" s="665" t="s">
        <v>248</v>
      </c>
      <c r="C8" s="666"/>
      <c r="D8" s="666"/>
      <c r="E8" s="666"/>
      <c r="F8" s="666"/>
      <c r="G8" s="666"/>
      <c r="H8" s="218"/>
      <c r="I8" s="218"/>
      <c r="J8" s="218"/>
      <c r="K8" s="218"/>
      <c r="L8" s="218"/>
      <c r="M8" s="218"/>
      <c r="N8" s="218"/>
      <c r="O8" s="218"/>
      <c r="P8" s="218"/>
      <c r="Q8" s="218"/>
      <c r="R8" s="218"/>
      <c r="S8" s="219"/>
    </row>
    <row r="10" spans="2:19" ht="21" x14ac:dyDescent="0.5">
      <c r="B10" s="730" t="s">
        <v>322</v>
      </c>
      <c r="C10" s="730"/>
    </row>
    <row r="11" spans="2:19" ht="15" thickBot="1" x14ac:dyDescent="0.4"/>
    <row r="12" spans="2:19" ht="29.5" thickBot="1" x14ac:dyDescent="0.4">
      <c r="B12" s="222" t="s">
        <v>323</v>
      </c>
      <c r="C12" s="482" t="s">
        <v>946</v>
      </c>
    </row>
    <row r="13" spans="2:19" ht="15.75" customHeight="1" thickBot="1" x14ac:dyDescent="0.4">
      <c r="B13" s="222" t="s">
        <v>287</v>
      </c>
      <c r="C13" s="122" t="s">
        <v>683</v>
      </c>
    </row>
    <row r="14" spans="2:19" ht="15.75" customHeight="1" thickBot="1" x14ac:dyDescent="0.4">
      <c r="B14" s="222" t="s">
        <v>679</v>
      </c>
      <c r="C14" s="122" t="s">
        <v>617</v>
      </c>
    </row>
    <row r="15" spans="2:19" ht="15.75" customHeight="1" thickBot="1" x14ac:dyDescent="0.4">
      <c r="B15" s="222" t="s">
        <v>324</v>
      </c>
      <c r="C15" s="122" t="s">
        <v>64</v>
      </c>
    </row>
    <row r="16" spans="2:19" ht="15" thickBot="1" x14ac:dyDescent="0.4">
      <c r="B16" s="222" t="s">
        <v>325</v>
      </c>
      <c r="C16" s="122" t="s">
        <v>622</v>
      </c>
    </row>
    <row r="17" spans="2:19" ht="15" thickBot="1" x14ac:dyDescent="0.4">
      <c r="B17" s="222" t="s">
        <v>326</v>
      </c>
      <c r="C17" s="122" t="s">
        <v>454</v>
      </c>
    </row>
    <row r="18" spans="2:19" ht="15" thickBot="1" x14ac:dyDescent="0.4"/>
    <row r="19" spans="2:19" ht="15" thickBot="1" x14ac:dyDescent="0.4">
      <c r="D19" s="659" t="s">
        <v>327</v>
      </c>
      <c r="E19" s="656"/>
      <c r="F19" s="656"/>
      <c r="G19" s="660"/>
      <c r="H19" s="659" t="s">
        <v>328</v>
      </c>
      <c r="I19" s="656"/>
      <c r="J19" s="656"/>
      <c r="K19" s="660"/>
      <c r="L19" s="659" t="s">
        <v>329</v>
      </c>
      <c r="M19" s="656"/>
      <c r="N19" s="656"/>
      <c r="O19" s="660"/>
      <c r="P19" s="659" t="s">
        <v>330</v>
      </c>
      <c r="Q19" s="656"/>
      <c r="R19" s="656"/>
      <c r="S19" s="660"/>
    </row>
    <row r="20" spans="2:19" ht="45" customHeight="1" thickBot="1" x14ac:dyDescent="0.4">
      <c r="B20" s="628" t="s">
        <v>331</v>
      </c>
      <c r="C20" s="731" t="s">
        <v>332</v>
      </c>
      <c r="D20" s="123"/>
      <c r="E20" s="124" t="s">
        <v>333</v>
      </c>
      <c r="F20" s="125" t="s">
        <v>334</v>
      </c>
      <c r="G20" s="126" t="s">
        <v>335</v>
      </c>
      <c r="H20" s="123"/>
      <c r="I20" s="124" t="s">
        <v>333</v>
      </c>
      <c r="J20" s="125" t="s">
        <v>334</v>
      </c>
      <c r="K20" s="126" t="s">
        <v>335</v>
      </c>
      <c r="L20" s="123"/>
      <c r="M20" s="124" t="s">
        <v>333</v>
      </c>
      <c r="N20" s="125" t="s">
        <v>334</v>
      </c>
      <c r="O20" s="126" t="s">
        <v>335</v>
      </c>
      <c r="P20" s="123"/>
      <c r="Q20" s="124" t="s">
        <v>333</v>
      </c>
      <c r="R20" s="125" t="s">
        <v>334</v>
      </c>
      <c r="S20" s="126" t="s">
        <v>335</v>
      </c>
    </row>
    <row r="21" spans="2:19" ht="40.5" customHeight="1" x14ac:dyDescent="0.35">
      <c r="B21" s="697"/>
      <c r="C21" s="732"/>
      <c r="D21" s="127" t="s">
        <v>336</v>
      </c>
      <c r="E21" s="128">
        <v>0</v>
      </c>
      <c r="F21" s="129">
        <v>0</v>
      </c>
      <c r="G21" s="130">
        <v>0</v>
      </c>
      <c r="H21" s="131" t="s">
        <v>336</v>
      </c>
      <c r="I21" s="132">
        <v>48000</v>
      </c>
      <c r="J21" s="133">
        <v>20000</v>
      </c>
      <c r="K21" s="134">
        <v>28000</v>
      </c>
      <c r="L21" s="127" t="s">
        <v>336</v>
      </c>
      <c r="M21" s="132">
        <v>26000</v>
      </c>
      <c r="N21" s="133">
        <v>14000</v>
      </c>
      <c r="O21" s="134">
        <v>12000</v>
      </c>
      <c r="P21" s="127" t="s">
        <v>336</v>
      </c>
      <c r="Q21" s="132"/>
      <c r="R21" s="133"/>
      <c r="S21" s="134"/>
    </row>
    <row r="22" spans="2:19" ht="39.75" customHeight="1" x14ac:dyDescent="0.35">
      <c r="B22" s="697"/>
      <c r="C22" s="732"/>
      <c r="D22" s="135" t="s">
        <v>337</v>
      </c>
      <c r="E22" s="136">
        <v>0</v>
      </c>
      <c r="F22" s="136">
        <v>0</v>
      </c>
      <c r="G22" s="137">
        <v>0</v>
      </c>
      <c r="H22" s="138" t="s">
        <v>337</v>
      </c>
      <c r="I22" s="139">
        <v>0.4</v>
      </c>
      <c r="J22" s="139">
        <v>0.4</v>
      </c>
      <c r="K22" s="140">
        <v>0.4</v>
      </c>
      <c r="L22" s="135" t="s">
        <v>337</v>
      </c>
      <c r="M22" s="139">
        <v>0.25</v>
      </c>
      <c r="N22" s="139">
        <v>0.25</v>
      </c>
      <c r="O22" s="140">
        <v>0.25</v>
      </c>
      <c r="P22" s="135" t="s">
        <v>337</v>
      </c>
      <c r="Q22" s="139"/>
      <c r="R22" s="139"/>
      <c r="S22" s="140"/>
    </row>
    <row r="23" spans="2:19" ht="37.5" customHeight="1" x14ac:dyDescent="0.35">
      <c r="B23" s="629"/>
      <c r="C23" s="733"/>
      <c r="D23" s="135" t="s">
        <v>338</v>
      </c>
      <c r="E23" s="136">
        <v>0</v>
      </c>
      <c r="F23" s="136">
        <v>0</v>
      </c>
      <c r="G23" s="137">
        <v>0</v>
      </c>
      <c r="H23" s="138" t="s">
        <v>338</v>
      </c>
      <c r="I23" s="139">
        <v>0.2</v>
      </c>
      <c r="J23" s="139">
        <v>0.2</v>
      </c>
      <c r="K23" s="140">
        <v>0.2</v>
      </c>
      <c r="L23" s="135" t="s">
        <v>338</v>
      </c>
      <c r="M23" s="139">
        <v>0.11</v>
      </c>
      <c r="N23" s="139">
        <v>0.11</v>
      </c>
      <c r="O23" s="140">
        <v>0.11</v>
      </c>
      <c r="P23" s="135" t="s">
        <v>338</v>
      </c>
      <c r="Q23" s="139"/>
      <c r="R23" s="139"/>
      <c r="S23" s="140"/>
    </row>
    <row r="24" spans="2:19" ht="15" thickBot="1" x14ac:dyDescent="0.4">
      <c r="B24" s="141"/>
      <c r="C24" s="141"/>
      <c r="Q24" s="142"/>
      <c r="R24" s="142"/>
      <c r="S24" s="142"/>
    </row>
    <row r="25" spans="2:19" ht="30" customHeight="1" thickBot="1" x14ac:dyDescent="0.4">
      <c r="B25" s="141"/>
      <c r="C25" s="141"/>
      <c r="D25" s="659" t="s">
        <v>327</v>
      </c>
      <c r="E25" s="656"/>
      <c r="F25" s="656"/>
      <c r="G25" s="660"/>
      <c r="H25" s="659" t="s">
        <v>328</v>
      </c>
      <c r="I25" s="656"/>
      <c r="J25" s="656"/>
      <c r="K25" s="660"/>
      <c r="L25" s="659" t="s">
        <v>329</v>
      </c>
      <c r="M25" s="656"/>
      <c r="N25" s="656"/>
      <c r="O25" s="660"/>
      <c r="P25" s="659" t="s">
        <v>330</v>
      </c>
      <c r="Q25" s="656"/>
      <c r="R25" s="656"/>
      <c r="S25" s="660"/>
    </row>
    <row r="26" spans="2:19" ht="47.25" customHeight="1" x14ac:dyDescent="0.35">
      <c r="B26" s="628" t="s">
        <v>339</v>
      </c>
      <c r="C26" s="628" t="s">
        <v>340</v>
      </c>
      <c r="D26" s="706" t="s">
        <v>341</v>
      </c>
      <c r="E26" s="707"/>
      <c r="F26" s="143" t="s">
        <v>342</v>
      </c>
      <c r="G26" s="144" t="s">
        <v>343</v>
      </c>
      <c r="H26" s="706" t="s">
        <v>341</v>
      </c>
      <c r="I26" s="707"/>
      <c r="J26" s="143" t="s">
        <v>342</v>
      </c>
      <c r="K26" s="144" t="s">
        <v>343</v>
      </c>
      <c r="L26" s="706" t="s">
        <v>341</v>
      </c>
      <c r="M26" s="707"/>
      <c r="N26" s="143" t="s">
        <v>342</v>
      </c>
      <c r="O26" s="144" t="s">
        <v>343</v>
      </c>
      <c r="P26" s="706" t="s">
        <v>341</v>
      </c>
      <c r="Q26" s="707"/>
      <c r="R26" s="143" t="s">
        <v>342</v>
      </c>
      <c r="S26" s="144" t="s">
        <v>343</v>
      </c>
    </row>
    <row r="27" spans="2:19" ht="51" customHeight="1" x14ac:dyDescent="0.35">
      <c r="B27" s="697"/>
      <c r="C27" s="697"/>
      <c r="D27" s="145" t="s">
        <v>336</v>
      </c>
      <c r="E27" s="146">
        <v>0</v>
      </c>
      <c r="F27" s="716"/>
      <c r="G27" s="718"/>
      <c r="H27" s="145"/>
      <c r="I27" s="147"/>
      <c r="J27" s="720"/>
      <c r="K27" s="722"/>
      <c r="L27" s="145"/>
      <c r="M27" s="147"/>
      <c r="N27" s="720"/>
      <c r="O27" s="722"/>
      <c r="P27" s="145"/>
      <c r="Q27" s="147"/>
      <c r="R27" s="720"/>
      <c r="S27" s="722"/>
    </row>
    <row r="28" spans="2:19" ht="51" customHeight="1" x14ac:dyDescent="0.35">
      <c r="B28" s="629"/>
      <c r="C28" s="629"/>
      <c r="D28" s="148"/>
      <c r="E28" s="149"/>
      <c r="F28" s="717"/>
      <c r="G28" s="719"/>
      <c r="H28" s="148"/>
      <c r="I28" s="150"/>
      <c r="J28" s="721"/>
      <c r="K28" s="723"/>
      <c r="L28" s="148"/>
      <c r="M28" s="150"/>
      <c r="N28" s="721"/>
      <c r="O28" s="723"/>
      <c r="P28" s="148"/>
      <c r="Q28" s="150"/>
      <c r="R28" s="721"/>
      <c r="S28" s="723"/>
    </row>
    <row r="29" spans="2:19" ht="33.75" customHeight="1" x14ac:dyDescent="0.35">
      <c r="B29" s="625" t="s">
        <v>345</v>
      </c>
      <c r="C29" s="670" t="s">
        <v>346</v>
      </c>
      <c r="D29" s="151" t="s">
        <v>347</v>
      </c>
      <c r="E29" s="152" t="s">
        <v>326</v>
      </c>
      <c r="F29" s="152" t="s">
        <v>348</v>
      </c>
      <c r="G29" s="153" t="s">
        <v>349</v>
      </c>
      <c r="H29" s="151" t="s">
        <v>347</v>
      </c>
      <c r="I29" s="152" t="s">
        <v>326</v>
      </c>
      <c r="J29" s="152" t="s">
        <v>348</v>
      </c>
      <c r="K29" s="153" t="s">
        <v>349</v>
      </c>
      <c r="L29" s="151" t="s">
        <v>347</v>
      </c>
      <c r="M29" s="152" t="s">
        <v>326</v>
      </c>
      <c r="N29" s="152" t="s">
        <v>348</v>
      </c>
      <c r="O29" s="153" t="s">
        <v>349</v>
      </c>
      <c r="P29" s="151" t="s">
        <v>347</v>
      </c>
      <c r="Q29" s="152" t="s">
        <v>326</v>
      </c>
      <c r="R29" s="152" t="s">
        <v>348</v>
      </c>
      <c r="S29" s="153" t="s">
        <v>349</v>
      </c>
    </row>
    <row r="30" spans="2:19" ht="30" customHeight="1" x14ac:dyDescent="0.35">
      <c r="B30" s="626"/>
      <c r="C30" s="671"/>
      <c r="D30" s="154"/>
      <c r="E30" s="155"/>
      <c r="F30" s="155"/>
      <c r="G30" s="156"/>
      <c r="H30" s="157"/>
      <c r="I30" s="158"/>
      <c r="J30" s="157"/>
      <c r="K30" s="159"/>
      <c r="L30" s="157"/>
      <c r="M30" s="158"/>
      <c r="N30" s="157"/>
      <c r="O30" s="159"/>
      <c r="P30" s="157"/>
      <c r="Q30" s="158"/>
      <c r="R30" s="157"/>
      <c r="S30" s="159"/>
    </row>
    <row r="31" spans="2:19" ht="36.75" hidden="1" customHeight="1" outlineLevel="1" x14ac:dyDescent="0.35">
      <c r="B31" s="626"/>
      <c r="C31" s="671"/>
      <c r="D31" s="151" t="s">
        <v>347</v>
      </c>
      <c r="E31" s="152" t="s">
        <v>326</v>
      </c>
      <c r="F31" s="152" t="s">
        <v>348</v>
      </c>
      <c r="G31" s="153" t="s">
        <v>349</v>
      </c>
      <c r="H31" s="151" t="s">
        <v>347</v>
      </c>
      <c r="I31" s="152" t="s">
        <v>326</v>
      </c>
      <c r="J31" s="152" t="s">
        <v>348</v>
      </c>
      <c r="K31" s="153" t="s">
        <v>349</v>
      </c>
      <c r="L31" s="151" t="s">
        <v>347</v>
      </c>
      <c r="M31" s="152" t="s">
        <v>326</v>
      </c>
      <c r="N31" s="152" t="s">
        <v>348</v>
      </c>
      <c r="O31" s="153" t="s">
        <v>349</v>
      </c>
      <c r="P31" s="151" t="s">
        <v>347</v>
      </c>
      <c r="Q31" s="152" t="s">
        <v>326</v>
      </c>
      <c r="R31" s="152" t="s">
        <v>348</v>
      </c>
      <c r="S31" s="153" t="s">
        <v>349</v>
      </c>
    </row>
    <row r="32" spans="2:19" ht="30" hidden="1" customHeight="1" outlineLevel="1" x14ac:dyDescent="0.35">
      <c r="B32" s="626"/>
      <c r="C32" s="671"/>
      <c r="D32" s="154"/>
      <c r="E32" s="155"/>
      <c r="F32" s="155"/>
      <c r="G32" s="156"/>
      <c r="H32" s="157"/>
      <c r="I32" s="158"/>
      <c r="J32" s="157"/>
      <c r="K32" s="159"/>
      <c r="L32" s="157"/>
      <c r="M32" s="158"/>
      <c r="N32" s="157"/>
      <c r="O32" s="159"/>
      <c r="P32" s="157"/>
      <c r="Q32" s="158"/>
      <c r="R32" s="157"/>
      <c r="S32" s="159"/>
    </row>
    <row r="33" spans="2:19" ht="36" hidden="1" customHeight="1" outlineLevel="1" x14ac:dyDescent="0.35">
      <c r="B33" s="626"/>
      <c r="C33" s="671"/>
      <c r="D33" s="151" t="s">
        <v>347</v>
      </c>
      <c r="E33" s="152" t="s">
        <v>326</v>
      </c>
      <c r="F33" s="152" t="s">
        <v>348</v>
      </c>
      <c r="G33" s="153" t="s">
        <v>349</v>
      </c>
      <c r="H33" s="151" t="s">
        <v>347</v>
      </c>
      <c r="I33" s="152" t="s">
        <v>326</v>
      </c>
      <c r="J33" s="152" t="s">
        <v>348</v>
      </c>
      <c r="K33" s="153" t="s">
        <v>349</v>
      </c>
      <c r="L33" s="151" t="s">
        <v>347</v>
      </c>
      <c r="M33" s="152" t="s">
        <v>326</v>
      </c>
      <c r="N33" s="152" t="s">
        <v>348</v>
      </c>
      <c r="O33" s="153" t="s">
        <v>349</v>
      </c>
      <c r="P33" s="151" t="s">
        <v>347</v>
      </c>
      <c r="Q33" s="152" t="s">
        <v>326</v>
      </c>
      <c r="R33" s="152" t="s">
        <v>348</v>
      </c>
      <c r="S33" s="153" t="s">
        <v>349</v>
      </c>
    </row>
    <row r="34" spans="2:19" ht="30" hidden="1" customHeight="1" outlineLevel="1" x14ac:dyDescent="0.35">
      <c r="B34" s="626"/>
      <c r="C34" s="671"/>
      <c r="D34" s="154"/>
      <c r="E34" s="155"/>
      <c r="F34" s="155"/>
      <c r="G34" s="156"/>
      <c r="H34" s="157"/>
      <c r="I34" s="158"/>
      <c r="J34" s="157"/>
      <c r="K34" s="159"/>
      <c r="L34" s="157"/>
      <c r="M34" s="158"/>
      <c r="N34" s="157"/>
      <c r="O34" s="159"/>
      <c r="P34" s="157"/>
      <c r="Q34" s="158"/>
      <c r="R34" s="157"/>
      <c r="S34" s="159"/>
    </row>
    <row r="35" spans="2:19" ht="39" hidden="1" customHeight="1" outlineLevel="1" x14ac:dyDescent="0.35">
      <c r="B35" s="626"/>
      <c r="C35" s="671"/>
      <c r="D35" s="151" t="s">
        <v>347</v>
      </c>
      <c r="E35" s="152" t="s">
        <v>326</v>
      </c>
      <c r="F35" s="152" t="s">
        <v>348</v>
      </c>
      <c r="G35" s="153" t="s">
        <v>349</v>
      </c>
      <c r="H35" s="151" t="s">
        <v>347</v>
      </c>
      <c r="I35" s="152" t="s">
        <v>326</v>
      </c>
      <c r="J35" s="152" t="s">
        <v>348</v>
      </c>
      <c r="K35" s="153" t="s">
        <v>349</v>
      </c>
      <c r="L35" s="151" t="s">
        <v>347</v>
      </c>
      <c r="M35" s="152" t="s">
        <v>326</v>
      </c>
      <c r="N35" s="152" t="s">
        <v>348</v>
      </c>
      <c r="O35" s="153" t="s">
        <v>349</v>
      </c>
      <c r="P35" s="151" t="s">
        <v>347</v>
      </c>
      <c r="Q35" s="152" t="s">
        <v>326</v>
      </c>
      <c r="R35" s="152" t="s">
        <v>348</v>
      </c>
      <c r="S35" s="153" t="s">
        <v>349</v>
      </c>
    </row>
    <row r="36" spans="2:19" ht="30" hidden="1" customHeight="1" outlineLevel="1" x14ac:dyDescent="0.35">
      <c r="B36" s="626"/>
      <c r="C36" s="671"/>
      <c r="D36" s="154"/>
      <c r="E36" s="155"/>
      <c r="F36" s="155"/>
      <c r="G36" s="156"/>
      <c r="H36" s="157"/>
      <c r="I36" s="158"/>
      <c r="J36" s="157"/>
      <c r="K36" s="159"/>
      <c r="L36" s="157"/>
      <c r="M36" s="158"/>
      <c r="N36" s="157"/>
      <c r="O36" s="159"/>
      <c r="P36" s="157"/>
      <c r="Q36" s="158"/>
      <c r="R36" s="157"/>
      <c r="S36" s="159"/>
    </row>
    <row r="37" spans="2:19" ht="36.75" hidden="1" customHeight="1" outlineLevel="1" x14ac:dyDescent="0.35">
      <c r="B37" s="626"/>
      <c r="C37" s="671"/>
      <c r="D37" s="151" t="s">
        <v>347</v>
      </c>
      <c r="E37" s="152" t="s">
        <v>326</v>
      </c>
      <c r="F37" s="152" t="s">
        <v>348</v>
      </c>
      <c r="G37" s="153" t="s">
        <v>349</v>
      </c>
      <c r="H37" s="151" t="s">
        <v>347</v>
      </c>
      <c r="I37" s="152" t="s">
        <v>326</v>
      </c>
      <c r="J37" s="152" t="s">
        <v>348</v>
      </c>
      <c r="K37" s="153" t="s">
        <v>349</v>
      </c>
      <c r="L37" s="151" t="s">
        <v>347</v>
      </c>
      <c r="M37" s="152" t="s">
        <v>326</v>
      </c>
      <c r="N37" s="152" t="s">
        <v>348</v>
      </c>
      <c r="O37" s="153" t="s">
        <v>349</v>
      </c>
      <c r="P37" s="151" t="s">
        <v>347</v>
      </c>
      <c r="Q37" s="152" t="s">
        <v>326</v>
      </c>
      <c r="R37" s="152" t="s">
        <v>348</v>
      </c>
      <c r="S37" s="153" t="s">
        <v>349</v>
      </c>
    </row>
    <row r="38" spans="2:19" ht="30" hidden="1" customHeight="1" outlineLevel="1" x14ac:dyDescent="0.35">
      <c r="B38" s="627"/>
      <c r="C38" s="672"/>
      <c r="D38" s="154"/>
      <c r="E38" s="155"/>
      <c r="F38" s="155"/>
      <c r="G38" s="156"/>
      <c r="H38" s="157"/>
      <c r="I38" s="158"/>
      <c r="J38" s="157"/>
      <c r="K38" s="159"/>
      <c r="L38" s="157"/>
      <c r="M38" s="158"/>
      <c r="N38" s="157"/>
      <c r="O38" s="159"/>
      <c r="P38" s="157"/>
      <c r="Q38" s="158"/>
      <c r="R38" s="157"/>
      <c r="S38" s="159"/>
    </row>
    <row r="39" spans="2:19" ht="30" customHeight="1" collapsed="1" x14ac:dyDescent="0.35">
      <c r="B39" s="625" t="s">
        <v>350</v>
      </c>
      <c r="C39" s="625" t="s">
        <v>351</v>
      </c>
      <c r="D39" s="152" t="s">
        <v>352</v>
      </c>
      <c r="E39" s="152" t="s">
        <v>353</v>
      </c>
      <c r="F39" s="125" t="s">
        <v>354</v>
      </c>
      <c r="G39" s="160"/>
      <c r="H39" s="152" t="s">
        <v>352</v>
      </c>
      <c r="I39" s="152" t="s">
        <v>353</v>
      </c>
      <c r="J39" s="125" t="s">
        <v>354</v>
      </c>
      <c r="K39" s="161"/>
      <c r="L39" s="152" t="s">
        <v>352</v>
      </c>
      <c r="M39" s="152" t="s">
        <v>353</v>
      </c>
      <c r="N39" s="125" t="s">
        <v>354</v>
      </c>
      <c r="O39" s="161"/>
      <c r="P39" s="152" t="s">
        <v>352</v>
      </c>
      <c r="Q39" s="152" t="s">
        <v>353</v>
      </c>
      <c r="R39" s="125" t="s">
        <v>354</v>
      </c>
      <c r="S39" s="161"/>
    </row>
    <row r="40" spans="2:19" ht="30" customHeight="1" x14ac:dyDescent="0.35">
      <c r="B40" s="626"/>
      <c r="C40" s="626"/>
      <c r="D40" s="726"/>
      <c r="E40" s="726"/>
      <c r="F40" s="125"/>
      <c r="G40" s="162"/>
      <c r="H40" s="724"/>
      <c r="I40" s="724"/>
      <c r="J40" s="125"/>
      <c r="K40" s="163"/>
      <c r="L40" s="724"/>
      <c r="M40" s="724"/>
      <c r="N40" s="125"/>
      <c r="O40" s="163"/>
      <c r="P40" s="724"/>
      <c r="Q40" s="724"/>
      <c r="R40" s="125" t="s">
        <v>355</v>
      </c>
      <c r="S40" s="163"/>
    </row>
    <row r="41" spans="2:19" ht="30" customHeight="1" x14ac:dyDescent="0.35">
      <c r="B41" s="626"/>
      <c r="C41" s="626"/>
      <c r="D41" s="727"/>
      <c r="E41" s="727"/>
      <c r="F41" s="125"/>
      <c r="G41" s="156">
        <v>0</v>
      </c>
      <c r="H41" s="725"/>
      <c r="I41" s="725"/>
      <c r="J41" s="125"/>
      <c r="K41" s="159"/>
      <c r="L41" s="725"/>
      <c r="M41" s="725"/>
      <c r="N41" s="125"/>
      <c r="O41" s="159"/>
      <c r="P41" s="725"/>
      <c r="Q41" s="725"/>
      <c r="R41" s="125" t="s">
        <v>356</v>
      </c>
      <c r="S41" s="159"/>
    </row>
    <row r="42" spans="2:19" ht="30" hidden="1" customHeight="1" outlineLevel="1" x14ac:dyDescent="0.35">
      <c r="B42" s="626"/>
      <c r="C42" s="626"/>
      <c r="D42" s="152" t="s">
        <v>352</v>
      </c>
      <c r="E42" s="152" t="s">
        <v>353</v>
      </c>
      <c r="F42" s="125" t="s">
        <v>354</v>
      </c>
      <c r="G42" s="160"/>
      <c r="H42" s="152" t="s">
        <v>352</v>
      </c>
      <c r="I42" s="152" t="s">
        <v>353</v>
      </c>
      <c r="J42" s="125" t="s">
        <v>354</v>
      </c>
      <c r="K42" s="161"/>
      <c r="L42" s="152" t="s">
        <v>352</v>
      </c>
      <c r="M42" s="152" t="s">
        <v>353</v>
      </c>
      <c r="N42" s="125" t="s">
        <v>354</v>
      </c>
      <c r="O42" s="161"/>
      <c r="P42" s="152" t="s">
        <v>352</v>
      </c>
      <c r="Q42" s="152" t="s">
        <v>353</v>
      </c>
      <c r="R42" s="125" t="s">
        <v>354</v>
      </c>
      <c r="S42" s="161"/>
    </row>
    <row r="43" spans="2:19" ht="30" hidden="1" customHeight="1" outlineLevel="1" x14ac:dyDescent="0.35">
      <c r="B43" s="626"/>
      <c r="C43" s="626"/>
      <c r="D43" s="726"/>
      <c r="E43" s="726"/>
      <c r="F43" s="125" t="s">
        <v>355</v>
      </c>
      <c r="G43" s="162"/>
      <c r="H43" s="724"/>
      <c r="I43" s="724"/>
      <c r="J43" s="125" t="s">
        <v>355</v>
      </c>
      <c r="K43" s="163"/>
      <c r="L43" s="724"/>
      <c r="M43" s="724"/>
      <c r="N43" s="125" t="s">
        <v>355</v>
      </c>
      <c r="O43" s="163"/>
      <c r="P43" s="724"/>
      <c r="Q43" s="724"/>
      <c r="R43" s="125" t="s">
        <v>355</v>
      </c>
      <c r="S43" s="163"/>
    </row>
    <row r="44" spans="2:19" ht="30" hidden="1" customHeight="1" outlineLevel="1" x14ac:dyDescent="0.35">
      <c r="B44" s="626"/>
      <c r="C44" s="626"/>
      <c r="D44" s="727"/>
      <c r="E44" s="727"/>
      <c r="F44" s="125" t="s">
        <v>356</v>
      </c>
      <c r="G44" s="156"/>
      <c r="H44" s="725"/>
      <c r="I44" s="725"/>
      <c r="J44" s="125" t="s">
        <v>356</v>
      </c>
      <c r="K44" s="159"/>
      <c r="L44" s="725"/>
      <c r="M44" s="725"/>
      <c r="N44" s="125" t="s">
        <v>356</v>
      </c>
      <c r="O44" s="159"/>
      <c r="P44" s="725"/>
      <c r="Q44" s="725"/>
      <c r="R44" s="125" t="s">
        <v>356</v>
      </c>
      <c r="S44" s="159"/>
    </row>
    <row r="45" spans="2:19" ht="30" hidden="1" customHeight="1" outlineLevel="1" x14ac:dyDescent="0.35">
      <c r="B45" s="626"/>
      <c r="C45" s="626"/>
      <c r="D45" s="152" t="s">
        <v>352</v>
      </c>
      <c r="E45" s="152" t="s">
        <v>353</v>
      </c>
      <c r="F45" s="125" t="s">
        <v>354</v>
      </c>
      <c r="G45" s="160"/>
      <c r="H45" s="152" t="s">
        <v>352</v>
      </c>
      <c r="I45" s="152" t="s">
        <v>353</v>
      </c>
      <c r="J45" s="125" t="s">
        <v>354</v>
      </c>
      <c r="K45" s="161"/>
      <c r="L45" s="152" t="s">
        <v>352</v>
      </c>
      <c r="M45" s="152" t="s">
        <v>353</v>
      </c>
      <c r="N45" s="125" t="s">
        <v>354</v>
      </c>
      <c r="O45" s="161"/>
      <c r="P45" s="152" t="s">
        <v>352</v>
      </c>
      <c r="Q45" s="152" t="s">
        <v>353</v>
      </c>
      <c r="R45" s="125" t="s">
        <v>354</v>
      </c>
      <c r="S45" s="161"/>
    </row>
    <row r="46" spans="2:19" ht="30" hidden="1" customHeight="1" outlineLevel="1" x14ac:dyDescent="0.35">
      <c r="B46" s="626"/>
      <c r="C46" s="626"/>
      <c r="D46" s="726"/>
      <c r="E46" s="726"/>
      <c r="F46" s="125" t="s">
        <v>355</v>
      </c>
      <c r="G46" s="162"/>
      <c r="H46" s="724"/>
      <c r="I46" s="724"/>
      <c r="J46" s="125" t="s">
        <v>355</v>
      </c>
      <c r="K46" s="163"/>
      <c r="L46" s="724"/>
      <c r="M46" s="724"/>
      <c r="N46" s="125" t="s">
        <v>355</v>
      </c>
      <c r="O46" s="163"/>
      <c r="P46" s="724"/>
      <c r="Q46" s="724"/>
      <c r="R46" s="125" t="s">
        <v>355</v>
      </c>
      <c r="S46" s="163"/>
    </row>
    <row r="47" spans="2:19" ht="30" hidden="1" customHeight="1" outlineLevel="1" x14ac:dyDescent="0.35">
      <c r="B47" s="626"/>
      <c r="C47" s="626"/>
      <c r="D47" s="727"/>
      <c r="E47" s="727"/>
      <c r="F47" s="125" t="s">
        <v>356</v>
      </c>
      <c r="G47" s="156"/>
      <c r="H47" s="725"/>
      <c r="I47" s="725"/>
      <c r="J47" s="125" t="s">
        <v>356</v>
      </c>
      <c r="K47" s="159"/>
      <c r="L47" s="725"/>
      <c r="M47" s="725"/>
      <c r="N47" s="125" t="s">
        <v>356</v>
      </c>
      <c r="O47" s="159"/>
      <c r="P47" s="725"/>
      <c r="Q47" s="725"/>
      <c r="R47" s="125" t="s">
        <v>356</v>
      </c>
      <c r="S47" s="159"/>
    </row>
    <row r="48" spans="2:19" ht="30" hidden="1" customHeight="1" outlineLevel="1" x14ac:dyDescent="0.35">
      <c r="B48" s="626"/>
      <c r="C48" s="626"/>
      <c r="D48" s="152" t="s">
        <v>352</v>
      </c>
      <c r="E48" s="152" t="s">
        <v>353</v>
      </c>
      <c r="F48" s="125" t="s">
        <v>354</v>
      </c>
      <c r="G48" s="160"/>
      <c r="H48" s="152" t="s">
        <v>352</v>
      </c>
      <c r="I48" s="152" t="s">
        <v>353</v>
      </c>
      <c r="J48" s="125" t="s">
        <v>354</v>
      </c>
      <c r="K48" s="161"/>
      <c r="L48" s="152" t="s">
        <v>352</v>
      </c>
      <c r="M48" s="152" t="s">
        <v>353</v>
      </c>
      <c r="N48" s="125" t="s">
        <v>354</v>
      </c>
      <c r="O48" s="161"/>
      <c r="P48" s="152" t="s">
        <v>352</v>
      </c>
      <c r="Q48" s="152" t="s">
        <v>353</v>
      </c>
      <c r="R48" s="125" t="s">
        <v>354</v>
      </c>
      <c r="S48" s="161"/>
    </row>
    <row r="49" spans="2:19" ht="30" hidden="1" customHeight="1" outlineLevel="1" x14ac:dyDescent="0.35">
      <c r="B49" s="626"/>
      <c r="C49" s="626"/>
      <c r="D49" s="726"/>
      <c r="E49" s="726"/>
      <c r="F49" s="125" t="s">
        <v>355</v>
      </c>
      <c r="G49" s="162"/>
      <c r="H49" s="724"/>
      <c r="I49" s="724"/>
      <c r="J49" s="125" t="s">
        <v>355</v>
      </c>
      <c r="K49" s="163"/>
      <c r="L49" s="724"/>
      <c r="M49" s="724"/>
      <c r="N49" s="125" t="s">
        <v>355</v>
      </c>
      <c r="O49" s="163"/>
      <c r="P49" s="724"/>
      <c r="Q49" s="724"/>
      <c r="R49" s="125" t="s">
        <v>355</v>
      </c>
      <c r="S49" s="163"/>
    </row>
    <row r="50" spans="2:19" ht="30" hidden="1" customHeight="1" outlineLevel="1" x14ac:dyDescent="0.35">
      <c r="B50" s="627"/>
      <c r="C50" s="627"/>
      <c r="D50" s="727"/>
      <c r="E50" s="727"/>
      <c r="F50" s="125" t="s">
        <v>356</v>
      </c>
      <c r="G50" s="156"/>
      <c r="H50" s="725"/>
      <c r="I50" s="725"/>
      <c r="J50" s="125" t="s">
        <v>356</v>
      </c>
      <c r="K50" s="159"/>
      <c r="L50" s="725"/>
      <c r="M50" s="725"/>
      <c r="N50" s="125" t="s">
        <v>356</v>
      </c>
      <c r="O50" s="159"/>
      <c r="P50" s="725"/>
      <c r="Q50" s="725"/>
      <c r="R50" s="125" t="s">
        <v>356</v>
      </c>
      <c r="S50" s="159"/>
    </row>
    <row r="51" spans="2:19" ht="30" customHeight="1" collapsed="1" thickBot="1" x14ac:dyDescent="0.4">
      <c r="C51" s="164"/>
      <c r="D51" s="165"/>
    </row>
    <row r="52" spans="2:19" ht="30" customHeight="1" thickBot="1" x14ac:dyDescent="0.4">
      <c r="D52" s="659" t="s">
        <v>327</v>
      </c>
      <c r="E52" s="656"/>
      <c r="F52" s="656"/>
      <c r="G52" s="660"/>
      <c r="H52" s="659" t="s">
        <v>328</v>
      </c>
      <c r="I52" s="656"/>
      <c r="J52" s="656"/>
      <c r="K52" s="660"/>
      <c r="L52" s="659" t="s">
        <v>329</v>
      </c>
      <c r="M52" s="656"/>
      <c r="N52" s="656"/>
      <c r="O52" s="660"/>
      <c r="P52" s="659" t="s">
        <v>330</v>
      </c>
      <c r="Q52" s="656"/>
      <c r="R52" s="656"/>
      <c r="S52" s="660"/>
    </row>
    <row r="53" spans="2:19" ht="30" customHeight="1" x14ac:dyDescent="0.35">
      <c r="B53" s="628" t="s">
        <v>357</v>
      </c>
      <c r="C53" s="628" t="s">
        <v>358</v>
      </c>
      <c r="D53" s="630" t="s">
        <v>359</v>
      </c>
      <c r="E53" s="654"/>
      <c r="F53" s="166" t="s">
        <v>326</v>
      </c>
      <c r="G53" s="167" t="s">
        <v>360</v>
      </c>
      <c r="H53" s="630" t="s">
        <v>359</v>
      </c>
      <c r="I53" s="654"/>
      <c r="J53" s="166" t="s">
        <v>326</v>
      </c>
      <c r="K53" s="167" t="s">
        <v>360</v>
      </c>
      <c r="L53" s="630" t="s">
        <v>359</v>
      </c>
      <c r="M53" s="654"/>
      <c r="N53" s="166" t="s">
        <v>326</v>
      </c>
      <c r="O53" s="167" t="s">
        <v>360</v>
      </c>
      <c r="P53" s="630" t="s">
        <v>359</v>
      </c>
      <c r="Q53" s="654"/>
      <c r="R53" s="166" t="s">
        <v>326</v>
      </c>
      <c r="S53" s="167" t="s">
        <v>360</v>
      </c>
    </row>
    <row r="54" spans="2:19" ht="45" customHeight="1" x14ac:dyDescent="0.35">
      <c r="B54" s="697"/>
      <c r="C54" s="697"/>
      <c r="D54" s="145" t="s">
        <v>336</v>
      </c>
      <c r="E54" s="146">
        <v>0</v>
      </c>
      <c r="F54" s="716" t="s">
        <v>509</v>
      </c>
      <c r="G54" s="718" t="s">
        <v>534</v>
      </c>
      <c r="H54" s="145" t="s">
        <v>336</v>
      </c>
      <c r="I54" s="147">
        <v>300</v>
      </c>
      <c r="J54" s="720" t="s">
        <v>454</v>
      </c>
      <c r="K54" s="722" t="s">
        <v>512</v>
      </c>
      <c r="L54" s="145" t="s">
        <v>336</v>
      </c>
      <c r="M54" s="147">
        <v>180</v>
      </c>
      <c r="N54" s="720" t="s">
        <v>509</v>
      </c>
      <c r="O54" s="722" t="s">
        <v>512</v>
      </c>
      <c r="P54" s="145" t="s">
        <v>336</v>
      </c>
      <c r="Q54" s="147"/>
      <c r="R54" s="720"/>
      <c r="S54" s="722"/>
    </row>
    <row r="55" spans="2:19" ht="45" customHeight="1" x14ac:dyDescent="0.35">
      <c r="B55" s="629"/>
      <c r="C55" s="629"/>
      <c r="D55" s="148" t="s">
        <v>344</v>
      </c>
      <c r="E55" s="149">
        <v>0</v>
      </c>
      <c r="F55" s="717"/>
      <c r="G55" s="719"/>
      <c r="H55" s="148" t="s">
        <v>344</v>
      </c>
      <c r="I55" s="150">
        <v>0.4</v>
      </c>
      <c r="J55" s="721"/>
      <c r="K55" s="723"/>
      <c r="L55" s="148" t="s">
        <v>344</v>
      </c>
      <c r="M55" s="150">
        <v>0.35</v>
      </c>
      <c r="N55" s="721"/>
      <c r="O55" s="723"/>
      <c r="P55" s="148" t="s">
        <v>344</v>
      </c>
      <c r="Q55" s="150"/>
      <c r="R55" s="721"/>
      <c r="S55" s="723"/>
    </row>
    <row r="56" spans="2:19" ht="30" customHeight="1" x14ac:dyDescent="0.35">
      <c r="B56" s="625" t="s">
        <v>361</v>
      </c>
      <c r="C56" s="625" t="s">
        <v>362</v>
      </c>
      <c r="D56" s="152" t="s">
        <v>363</v>
      </c>
      <c r="E56" s="168" t="s">
        <v>364</v>
      </c>
      <c r="F56" s="636" t="s">
        <v>365</v>
      </c>
      <c r="G56" s="700"/>
      <c r="H56" s="152" t="s">
        <v>363</v>
      </c>
      <c r="I56" s="168" t="s">
        <v>364</v>
      </c>
      <c r="J56" s="636" t="s">
        <v>365</v>
      </c>
      <c r="K56" s="700"/>
      <c r="L56" s="152" t="s">
        <v>363</v>
      </c>
      <c r="M56" s="168" t="s">
        <v>364</v>
      </c>
      <c r="N56" s="636" t="s">
        <v>365</v>
      </c>
      <c r="O56" s="700"/>
      <c r="P56" s="152" t="s">
        <v>363</v>
      </c>
      <c r="Q56" s="168" t="s">
        <v>364</v>
      </c>
      <c r="R56" s="636" t="s">
        <v>365</v>
      </c>
      <c r="S56" s="700"/>
    </row>
    <row r="57" spans="2:19" ht="30" customHeight="1" x14ac:dyDescent="0.35">
      <c r="B57" s="626"/>
      <c r="C57" s="627"/>
      <c r="D57" s="169">
        <v>0</v>
      </c>
      <c r="E57" s="170">
        <v>0</v>
      </c>
      <c r="F57" s="728" t="s">
        <v>482</v>
      </c>
      <c r="G57" s="729"/>
      <c r="H57" s="171">
        <v>440</v>
      </c>
      <c r="I57" s="172">
        <v>0.35</v>
      </c>
      <c r="J57" s="714" t="s">
        <v>482</v>
      </c>
      <c r="K57" s="715"/>
      <c r="L57" s="171">
        <v>440</v>
      </c>
      <c r="M57" s="172">
        <v>0.3</v>
      </c>
      <c r="N57" s="714" t="s">
        <v>482</v>
      </c>
      <c r="O57" s="715"/>
      <c r="P57" s="171"/>
      <c r="Q57" s="172"/>
      <c r="R57" s="714"/>
      <c r="S57" s="715"/>
    </row>
    <row r="58" spans="2:19" ht="30" customHeight="1" x14ac:dyDescent="0.35">
      <c r="B58" s="626"/>
      <c r="C58" s="625" t="s">
        <v>366</v>
      </c>
      <c r="D58" s="173" t="s">
        <v>365</v>
      </c>
      <c r="E58" s="174" t="s">
        <v>348</v>
      </c>
      <c r="F58" s="152" t="s">
        <v>326</v>
      </c>
      <c r="G58" s="175" t="s">
        <v>360</v>
      </c>
      <c r="H58" s="173" t="s">
        <v>365</v>
      </c>
      <c r="I58" s="174" t="s">
        <v>348</v>
      </c>
      <c r="J58" s="152" t="s">
        <v>326</v>
      </c>
      <c r="K58" s="175" t="s">
        <v>360</v>
      </c>
      <c r="L58" s="173" t="s">
        <v>365</v>
      </c>
      <c r="M58" s="174" t="s">
        <v>348</v>
      </c>
      <c r="N58" s="152" t="s">
        <v>326</v>
      </c>
      <c r="O58" s="175" t="s">
        <v>360</v>
      </c>
      <c r="P58" s="173" t="s">
        <v>365</v>
      </c>
      <c r="Q58" s="174" t="s">
        <v>348</v>
      </c>
      <c r="R58" s="152" t="s">
        <v>326</v>
      </c>
      <c r="S58" s="175" t="s">
        <v>360</v>
      </c>
    </row>
    <row r="59" spans="2:19" ht="30" customHeight="1" x14ac:dyDescent="0.35">
      <c r="B59" s="627"/>
      <c r="C59" s="712"/>
      <c r="D59" s="176" t="s">
        <v>487</v>
      </c>
      <c r="E59" s="177" t="s">
        <v>504</v>
      </c>
      <c r="F59" s="155" t="s">
        <v>454</v>
      </c>
      <c r="G59" s="178" t="s">
        <v>534</v>
      </c>
      <c r="H59" s="179" t="s">
        <v>487</v>
      </c>
      <c r="I59" s="180" t="s">
        <v>504</v>
      </c>
      <c r="J59" s="157" t="s">
        <v>493</v>
      </c>
      <c r="K59" s="181" t="s">
        <v>520</v>
      </c>
      <c r="L59" s="179" t="s">
        <v>487</v>
      </c>
      <c r="M59" s="180" t="s">
        <v>504</v>
      </c>
      <c r="N59" s="157" t="s">
        <v>493</v>
      </c>
      <c r="O59" s="181" t="s">
        <v>512</v>
      </c>
      <c r="P59" s="179"/>
      <c r="Q59" s="180"/>
      <c r="R59" s="157"/>
      <c r="S59" s="181"/>
    </row>
    <row r="60" spans="2:19" ht="30" customHeight="1" thickBot="1" x14ac:dyDescent="0.4">
      <c r="B60" s="141"/>
      <c r="C60" s="182"/>
      <c r="D60" s="165"/>
    </row>
    <row r="61" spans="2:19" ht="30" customHeight="1" thickBot="1" x14ac:dyDescent="0.4">
      <c r="B61" s="141"/>
      <c r="C61" s="141"/>
      <c r="D61" s="659" t="s">
        <v>327</v>
      </c>
      <c r="E61" s="656"/>
      <c r="F61" s="656"/>
      <c r="G61" s="656"/>
      <c r="H61" s="659" t="s">
        <v>328</v>
      </c>
      <c r="I61" s="656"/>
      <c r="J61" s="656"/>
      <c r="K61" s="660"/>
      <c r="L61" s="656" t="s">
        <v>329</v>
      </c>
      <c r="M61" s="656"/>
      <c r="N61" s="656"/>
      <c r="O61" s="656"/>
      <c r="P61" s="659" t="s">
        <v>330</v>
      </c>
      <c r="Q61" s="656"/>
      <c r="R61" s="656"/>
      <c r="S61" s="660"/>
    </row>
    <row r="62" spans="2:19" ht="30" customHeight="1" x14ac:dyDescent="0.35">
      <c r="B62" s="628" t="s">
        <v>367</v>
      </c>
      <c r="C62" s="628" t="s">
        <v>368</v>
      </c>
      <c r="D62" s="706" t="s">
        <v>369</v>
      </c>
      <c r="E62" s="707"/>
      <c r="F62" s="630" t="s">
        <v>326</v>
      </c>
      <c r="G62" s="631"/>
      <c r="H62" s="713" t="s">
        <v>369</v>
      </c>
      <c r="I62" s="707"/>
      <c r="J62" s="630" t="s">
        <v>326</v>
      </c>
      <c r="K62" s="632"/>
      <c r="L62" s="713" t="s">
        <v>369</v>
      </c>
      <c r="M62" s="707"/>
      <c r="N62" s="630" t="s">
        <v>326</v>
      </c>
      <c r="O62" s="632"/>
      <c r="P62" s="713" t="s">
        <v>369</v>
      </c>
      <c r="Q62" s="707"/>
      <c r="R62" s="630" t="s">
        <v>326</v>
      </c>
      <c r="S62" s="632"/>
    </row>
    <row r="63" spans="2:19" ht="36.75" customHeight="1" x14ac:dyDescent="0.35">
      <c r="B63" s="629"/>
      <c r="C63" s="629"/>
      <c r="D63" s="701"/>
      <c r="E63" s="702"/>
      <c r="F63" s="680"/>
      <c r="G63" s="703"/>
      <c r="H63" s="704"/>
      <c r="I63" s="705"/>
      <c r="J63" s="695"/>
      <c r="K63" s="696"/>
      <c r="L63" s="704"/>
      <c r="M63" s="705"/>
      <c r="N63" s="695"/>
      <c r="O63" s="696"/>
      <c r="P63" s="704"/>
      <c r="Q63" s="705"/>
      <c r="R63" s="695"/>
      <c r="S63" s="696"/>
    </row>
    <row r="64" spans="2:19" ht="45" customHeight="1" x14ac:dyDescent="0.35">
      <c r="B64" s="625" t="s">
        <v>370</v>
      </c>
      <c r="C64" s="625" t="s">
        <v>371</v>
      </c>
      <c r="D64" s="152" t="s">
        <v>372</v>
      </c>
      <c r="E64" s="152" t="s">
        <v>373</v>
      </c>
      <c r="F64" s="636" t="s">
        <v>374</v>
      </c>
      <c r="G64" s="700"/>
      <c r="H64" s="183" t="s">
        <v>372</v>
      </c>
      <c r="I64" s="152" t="s">
        <v>373</v>
      </c>
      <c r="J64" s="708" t="s">
        <v>374</v>
      </c>
      <c r="K64" s="700"/>
      <c r="L64" s="183" t="s">
        <v>372</v>
      </c>
      <c r="M64" s="152" t="s">
        <v>373</v>
      </c>
      <c r="N64" s="708" t="s">
        <v>374</v>
      </c>
      <c r="O64" s="700"/>
      <c r="P64" s="183" t="s">
        <v>372</v>
      </c>
      <c r="Q64" s="152" t="s">
        <v>373</v>
      </c>
      <c r="R64" s="708" t="s">
        <v>374</v>
      </c>
      <c r="S64" s="700"/>
    </row>
    <row r="65" spans="2:19" ht="27" customHeight="1" x14ac:dyDescent="0.35">
      <c r="B65" s="627"/>
      <c r="C65" s="627"/>
      <c r="D65" s="169"/>
      <c r="E65" s="170"/>
      <c r="F65" s="709"/>
      <c r="G65" s="709"/>
      <c r="H65" s="171"/>
      <c r="I65" s="172"/>
      <c r="J65" s="710"/>
      <c r="K65" s="711"/>
      <c r="L65" s="171"/>
      <c r="M65" s="172"/>
      <c r="N65" s="710"/>
      <c r="O65" s="711"/>
      <c r="P65" s="171"/>
      <c r="Q65" s="172"/>
      <c r="R65" s="710"/>
      <c r="S65" s="711"/>
    </row>
    <row r="66" spans="2:19" ht="33.75" customHeight="1" thickBot="1" x14ac:dyDescent="0.4">
      <c r="B66" s="141"/>
      <c r="C66" s="141"/>
    </row>
    <row r="67" spans="2:19" ht="37.5" customHeight="1" thickBot="1" x14ac:dyDescent="0.4">
      <c r="B67" s="141"/>
      <c r="C67" s="141"/>
      <c r="D67" s="659" t="s">
        <v>327</v>
      </c>
      <c r="E67" s="656"/>
      <c r="F67" s="656"/>
      <c r="G67" s="660"/>
      <c r="H67" s="656" t="s">
        <v>328</v>
      </c>
      <c r="I67" s="656"/>
      <c r="J67" s="656"/>
      <c r="K67" s="660"/>
      <c r="L67" s="656" t="s">
        <v>328</v>
      </c>
      <c r="M67" s="656"/>
      <c r="N67" s="656"/>
      <c r="O67" s="660"/>
      <c r="P67" s="656" t="s">
        <v>328</v>
      </c>
      <c r="Q67" s="656"/>
      <c r="R67" s="656"/>
      <c r="S67" s="660"/>
    </row>
    <row r="68" spans="2:19" ht="37.5" customHeight="1" x14ac:dyDescent="0.35">
      <c r="B68" s="628" t="s">
        <v>375</v>
      </c>
      <c r="C68" s="628" t="s">
        <v>376</v>
      </c>
      <c r="D68" s="184" t="s">
        <v>377</v>
      </c>
      <c r="E68" s="166" t="s">
        <v>378</v>
      </c>
      <c r="F68" s="630" t="s">
        <v>379</v>
      </c>
      <c r="G68" s="632"/>
      <c r="H68" s="184" t="s">
        <v>377</v>
      </c>
      <c r="I68" s="166" t="s">
        <v>378</v>
      </c>
      <c r="J68" s="630" t="s">
        <v>379</v>
      </c>
      <c r="K68" s="632"/>
      <c r="L68" s="184" t="s">
        <v>377</v>
      </c>
      <c r="M68" s="166" t="s">
        <v>378</v>
      </c>
      <c r="N68" s="630" t="s">
        <v>379</v>
      </c>
      <c r="O68" s="632"/>
      <c r="P68" s="184" t="s">
        <v>377</v>
      </c>
      <c r="Q68" s="166" t="s">
        <v>378</v>
      </c>
      <c r="R68" s="630" t="s">
        <v>379</v>
      </c>
      <c r="S68" s="632"/>
    </row>
    <row r="69" spans="2:19" ht="44.25" customHeight="1" x14ac:dyDescent="0.35">
      <c r="B69" s="697"/>
      <c r="C69" s="629"/>
      <c r="D69" s="185"/>
      <c r="E69" s="186"/>
      <c r="F69" s="698"/>
      <c r="G69" s="699"/>
      <c r="H69" s="187"/>
      <c r="I69" s="188"/>
      <c r="J69" s="682"/>
      <c r="K69" s="683"/>
      <c r="L69" s="187"/>
      <c r="M69" s="188"/>
      <c r="N69" s="682"/>
      <c r="O69" s="683"/>
      <c r="P69" s="187"/>
      <c r="Q69" s="188"/>
      <c r="R69" s="682"/>
      <c r="S69" s="683"/>
    </row>
    <row r="70" spans="2:19" ht="36.75" customHeight="1" x14ac:dyDescent="0.35">
      <c r="B70" s="697"/>
      <c r="C70" s="628" t="s">
        <v>680</v>
      </c>
      <c r="D70" s="152" t="s">
        <v>326</v>
      </c>
      <c r="E70" s="151" t="s">
        <v>380</v>
      </c>
      <c r="F70" s="636" t="s">
        <v>381</v>
      </c>
      <c r="G70" s="700"/>
      <c r="H70" s="152" t="s">
        <v>326</v>
      </c>
      <c r="I70" s="151" t="s">
        <v>380</v>
      </c>
      <c r="J70" s="636" t="s">
        <v>381</v>
      </c>
      <c r="K70" s="700"/>
      <c r="L70" s="152" t="s">
        <v>326</v>
      </c>
      <c r="M70" s="151" t="s">
        <v>380</v>
      </c>
      <c r="N70" s="636" t="s">
        <v>381</v>
      </c>
      <c r="O70" s="700"/>
      <c r="P70" s="152" t="s">
        <v>326</v>
      </c>
      <c r="Q70" s="151" t="s">
        <v>380</v>
      </c>
      <c r="R70" s="636" t="s">
        <v>381</v>
      </c>
      <c r="S70" s="700"/>
    </row>
    <row r="71" spans="2:19" ht="30" customHeight="1" x14ac:dyDescent="0.35">
      <c r="B71" s="697"/>
      <c r="C71" s="697"/>
      <c r="D71" s="155"/>
      <c r="E71" s="186"/>
      <c r="F71" s="680"/>
      <c r="G71" s="681"/>
      <c r="H71" s="157"/>
      <c r="I71" s="188"/>
      <c r="J71" s="695"/>
      <c r="K71" s="696"/>
      <c r="L71" s="157"/>
      <c r="M71" s="188"/>
      <c r="N71" s="695"/>
      <c r="O71" s="696"/>
      <c r="P71" s="157"/>
      <c r="Q71" s="188"/>
      <c r="R71" s="695"/>
      <c r="S71" s="696"/>
    </row>
    <row r="72" spans="2:19" ht="30" hidden="1" customHeight="1" outlineLevel="1" x14ac:dyDescent="0.35">
      <c r="B72" s="697"/>
      <c r="C72" s="697"/>
      <c r="D72" s="155"/>
      <c r="E72" s="186"/>
      <c r="F72" s="680"/>
      <c r="G72" s="681"/>
      <c r="H72" s="157"/>
      <c r="I72" s="188"/>
      <c r="J72" s="695"/>
      <c r="K72" s="696"/>
      <c r="L72" s="157"/>
      <c r="M72" s="188"/>
      <c r="N72" s="695"/>
      <c r="O72" s="696"/>
      <c r="P72" s="157"/>
      <c r="Q72" s="188"/>
      <c r="R72" s="695"/>
      <c r="S72" s="696"/>
    </row>
    <row r="73" spans="2:19" ht="30" hidden="1" customHeight="1" outlineLevel="1" x14ac:dyDescent="0.35">
      <c r="B73" s="697"/>
      <c r="C73" s="697"/>
      <c r="D73" s="155"/>
      <c r="E73" s="186"/>
      <c r="F73" s="680"/>
      <c r="G73" s="681"/>
      <c r="H73" s="157"/>
      <c r="I73" s="188"/>
      <c r="J73" s="695"/>
      <c r="K73" s="696"/>
      <c r="L73" s="157"/>
      <c r="M73" s="188"/>
      <c r="N73" s="695"/>
      <c r="O73" s="696"/>
      <c r="P73" s="157"/>
      <c r="Q73" s="188"/>
      <c r="R73" s="695"/>
      <c r="S73" s="696"/>
    </row>
    <row r="74" spans="2:19" ht="30" hidden="1" customHeight="1" outlineLevel="1" x14ac:dyDescent="0.35">
      <c r="B74" s="697"/>
      <c r="C74" s="697"/>
      <c r="D74" s="155"/>
      <c r="E74" s="186"/>
      <c r="F74" s="680"/>
      <c r="G74" s="681"/>
      <c r="H74" s="157"/>
      <c r="I74" s="188"/>
      <c r="J74" s="695"/>
      <c r="K74" s="696"/>
      <c r="L74" s="157"/>
      <c r="M74" s="188"/>
      <c r="N74" s="695"/>
      <c r="O74" s="696"/>
      <c r="P74" s="157"/>
      <c r="Q74" s="188"/>
      <c r="R74" s="695"/>
      <c r="S74" s="696"/>
    </row>
    <row r="75" spans="2:19" ht="30" hidden="1" customHeight="1" outlineLevel="1" x14ac:dyDescent="0.35">
      <c r="B75" s="697"/>
      <c r="C75" s="697"/>
      <c r="D75" s="155"/>
      <c r="E75" s="186"/>
      <c r="F75" s="680"/>
      <c r="G75" s="681"/>
      <c r="H75" s="157"/>
      <c r="I75" s="188"/>
      <c r="J75" s="695"/>
      <c r="K75" s="696"/>
      <c r="L75" s="157"/>
      <c r="M75" s="188"/>
      <c r="N75" s="695"/>
      <c r="O75" s="696"/>
      <c r="P75" s="157"/>
      <c r="Q75" s="188"/>
      <c r="R75" s="695"/>
      <c r="S75" s="696"/>
    </row>
    <row r="76" spans="2:19" ht="30" hidden="1" customHeight="1" outlineLevel="1" x14ac:dyDescent="0.35">
      <c r="B76" s="629"/>
      <c r="C76" s="629"/>
      <c r="D76" s="155"/>
      <c r="E76" s="186"/>
      <c r="F76" s="680"/>
      <c r="G76" s="681"/>
      <c r="H76" s="157"/>
      <c r="I76" s="188"/>
      <c r="J76" s="695"/>
      <c r="K76" s="696"/>
      <c r="L76" s="157"/>
      <c r="M76" s="188"/>
      <c r="N76" s="695"/>
      <c r="O76" s="696"/>
      <c r="P76" s="157"/>
      <c r="Q76" s="188"/>
      <c r="R76" s="695"/>
      <c r="S76" s="696"/>
    </row>
    <row r="77" spans="2:19" ht="35.25" customHeight="1" collapsed="1" x14ac:dyDescent="0.35">
      <c r="B77" s="625" t="s">
        <v>382</v>
      </c>
      <c r="C77" s="689" t="s">
        <v>681</v>
      </c>
      <c r="D77" s="168" t="s">
        <v>383</v>
      </c>
      <c r="E77" s="636" t="s">
        <v>365</v>
      </c>
      <c r="F77" s="637"/>
      <c r="G77" s="153" t="s">
        <v>326</v>
      </c>
      <c r="H77" s="168" t="s">
        <v>383</v>
      </c>
      <c r="I77" s="636" t="s">
        <v>365</v>
      </c>
      <c r="J77" s="637"/>
      <c r="K77" s="153" t="s">
        <v>326</v>
      </c>
      <c r="L77" s="168" t="s">
        <v>383</v>
      </c>
      <c r="M77" s="636" t="s">
        <v>365</v>
      </c>
      <c r="N77" s="637"/>
      <c r="O77" s="153" t="s">
        <v>326</v>
      </c>
      <c r="P77" s="168" t="s">
        <v>383</v>
      </c>
      <c r="Q77" s="636" t="s">
        <v>365</v>
      </c>
      <c r="R77" s="637"/>
      <c r="S77" s="153" t="s">
        <v>326</v>
      </c>
    </row>
    <row r="78" spans="2:19" ht="35.25" customHeight="1" x14ac:dyDescent="0.35">
      <c r="B78" s="626"/>
      <c r="C78" s="689"/>
      <c r="D78" s="189"/>
      <c r="E78" s="690"/>
      <c r="F78" s="691"/>
      <c r="G78" s="190"/>
      <c r="H78" s="191"/>
      <c r="I78" s="692"/>
      <c r="J78" s="693"/>
      <c r="K78" s="192"/>
      <c r="L78" s="191"/>
      <c r="M78" s="692"/>
      <c r="N78" s="693"/>
      <c r="O78" s="192"/>
      <c r="P78" s="191"/>
      <c r="Q78" s="692"/>
      <c r="R78" s="693"/>
      <c r="S78" s="192"/>
    </row>
    <row r="79" spans="2:19" ht="35.25" hidden="1" customHeight="1" outlineLevel="1" x14ac:dyDescent="0.35">
      <c r="B79" s="626"/>
      <c r="C79" s="689"/>
      <c r="D79" s="189"/>
      <c r="E79" s="690"/>
      <c r="F79" s="691"/>
      <c r="G79" s="190"/>
      <c r="H79" s="191"/>
      <c r="I79" s="692"/>
      <c r="J79" s="693"/>
      <c r="K79" s="192"/>
      <c r="L79" s="191"/>
      <c r="M79" s="692"/>
      <c r="N79" s="693"/>
      <c r="O79" s="192"/>
      <c r="P79" s="191"/>
      <c r="Q79" s="692"/>
      <c r="R79" s="693"/>
      <c r="S79" s="192"/>
    </row>
    <row r="80" spans="2:19" ht="35.25" hidden="1" customHeight="1" outlineLevel="1" x14ac:dyDescent="0.35">
      <c r="B80" s="626"/>
      <c r="C80" s="689"/>
      <c r="D80" s="189"/>
      <c r="E80" s="690"/>
      <c r="F80" s="691"/>
      <c r="G80" s="190"/>
      <c r="H80" s="191"/>
      <c r="I80" s="692"/>
      <c r="J80" s="693"/>
      <c r="K80" s="192"/>
      <c r="L80" s="191"/>
      <c r="M80" s="692"/>
      <c r="N80" s="693"/>
      <c r="O80" s="192"/>
      <c r="P80" s="191"/>
      <c r="Q80" s="692"/>
      <c r="R80" s="693"/>
      <c r="S80" s="192"/>
    </row>
    <row r="81" spans="2:19" ht="35.25" hidden="1" customHeight="1" outlineLevel="1" x14ac:dyDescent="0.35">
      <c r="B81" s="626"/>
      <c r="C81" s="689"/>
      <c r="D81" s="189"/>
      <c r="E81" s="690"/>
      <c r="F81" s="691"/>
      <c r="G81" s="190"/>
      <c r="H81" s="191"/>
      <c r="I81" s="692"/>
      <c r="J81" s="693"/>
      <c r="K81" s="192"/>
      <c r="L81" s="191"/>
      <c r="M81" s="692"/>
      <c r="N81" s="693"/>
      <c r="O81" s="192"/>
      <c r="P81" s="191"/>
      <c r="Q81" s="692"/>
      <c r="R81" s="693"/>
      <c r="S81" s="192"/>
    </row>
    <row r="82" spans="2:19" ht="35.25" hidden="1" customHeight="1" outlineLevel="1" x14ac:dyDescent="0.35">
      <c r="B82" s="626"/>
      <c r="C82" s="689"/>
      <c r="D82" s="189"/>
      <c r="E82" s="690"/>
      <c r="F82" s="691"/>
      <c r="G82" s="190"/>
      <c r="H82" s="191"/>
      <c r="I82" s="692"/>
      <c r="J82" s="693"/>
      <c r="K82" s="192"/>
      <c r="L82" s="191"/>
      <c r="M82" s="692"/>
      <c r="N82" s="693"/>
      <c r="O82" s="192"/>
      <c r="P82" s="191"/>
      <c r="Q82" s="692"/>
      <c r="R82" s="693"/>
      <c r="S82" s="192"/>
    </row>
    <row r="83" spans="2:19" ht="33" hidden="1" customHeight="1" outlineLevel="1" x14ac:dyDescent="0.35">
      <c r="B83" s="627"/>
      <c r="C83" s="689"/>
      <c r="D83" s="189"/>
      <c r="E83" s="690"/>
      <c r="F83" s="691"/>
      <c r="G83" s="190"/>
      <c r="H83" s="191"/>
      <c r="I83" s="692"/>
      <c r="J83" s="693"/>
      <c r="K83" s="192"/>
      <c r="L83" s="191"/>
      <c r="M83" s="692"/>
      <c r="N83" s="693"/>
      <c r="O83" s="192"/>
      <c r="P83" s="191"/>
      <c r="Q83" s="692"/>
      <c r="R83" s="693"/>
      <c r="S83" s="192"/>
    </row>
    <row r="84" spans="2:19" ht="31.5" customHeight="1" collapsed="1" thickBot="1" x14ac:dyDescent="0.4">
      <c r="B84" s="141"/>
      <c r="C84" s="193"/>
      <c r="D84" s="165"/>
    </row>
    <row r="85" spans="2:19" ht="30.75" customHeight="1" thickBot="1" x14ac:dyDescent="0.4">
      <c r="B85" s="141"/>
      <c r="C85" s="141"/>
      <c r="D85" s="659" t="s">
        <v>327</v>
      </c>
      <c r="E85" s="656"/>
      <c r="F85" s="656"/>
      <c r="G85" s="660"/>
      <c r="H85" s="638" t="s">
        <v>327</v>
      </c>
      <c r="I85" s="639"/>
      <c r="J85" s="639"/>
      <c r="K85" s="640"/>
      <c r="L85" s="638" t="s">
        <v>327</v>
      </c>
      <c r="M85" s="639"/>
      <c r="N85" s="639"/>
      <c r="O85" s="655"/>
      <c r="P85" s="652" t="s">
        <v>327</v>
      </c>
      <c r="Q85" s="639"/>
      <c r="R85" s="639"/>
      <c r="S85" s="640"/>
    </row>
    <row r="86" spans="2:19" ht="30.75" customHeight="1" x14ac:dyDescent="0.35">
      <c r="B86" s="628" t="s">
        <v>384</v>
      </c>
      <c r="C86" s="628" t="s">
        <v>385</v>
      </c>
      <c r="D86" s="630" t="s">
        <v>386</v>
      </c>
      <c r="E86" s="654"/>
      <c r="F86" s="166" t="s">
        <v>326</v>
      </c>
      <c r="G86" s="194" t="s">
        <v>365</v>
      </c>
      <c r="H86" s="653" t="s">
        <v>386</v>
      </c>
      <c r="I86" s="654"/>
      <c r="J86" s="166" t="s">
        <v>326</v>
      </c>
      <c r="K86" s="194" t="s">
        <v>365</v>
      </c>
      <c r="L86" s="653" t="s">
        <v>386</v>
      </c>
      <c r="M86" s="654"/>
      <c r="N86" s="166" t="s">
        <v>326</v>
      </c>
      <c r="O86" s="194" t="s">
        <v>365</v>
      </c>
      <c r="P86" s="653" t="s">
        <v>386</v>
      </c>
      <c r="Q86" s="654"/>
      <c r="R86" s="166" t="s">
        <v>326</v>
      </c>
      <c r="S86" s="194" t="s">
        <v>365</v>
      </c>
    </row>
    <row r="87" spans="2:19" ht="29.25" customHeight="1" x14ac:dyDescent="0.35">
      <c r="B87" s="629"/>
      <c r="C87" s="629"/>
      <c r="D87" s="680"/>
      <c r="E87" s="694"/>
      <c r="F87" s="185"/>
      <c r="G87" s="195"/>
      <c r="H87" s="196"/>
      <c r="I87" s="197"/>
      <c r="J87" s="187"/>
      <c r="K87" s="198"/>
      <c r="L87" s="196"/>
      <c r="M87" s="197"/>
      <c r="N87" s="187"/>
      <c r="O87" s="198"/>
      <c r="P87" s="196"/>
      <c r="Q87" s="197"/>
      <c r="R87" s="187"/>
      <c r="S87" s="198"/>
    </row>
    <row r="88" spans="2:19" ht="45" customHeight="1" x14ac:dyDescent="0.35">
      <c r="B88" s="673" t="s">
        <v>387</v>
      </c>
      <c r="C88" s="625" t="s">
        <v>388</v>
      </c>
      <c r="D88" s="152" t="s">
        <v>389</v>
      </c>
      <c r="E88" s="152" t="s">
        <v>390</v>
      </c>
      <c r="F88" s="168" t="s">
        <v>391</v>
      </c>
      <c r="G88" s="153" t="s">
        <v>392</v>
      </c>
      <c r="H88" s="152" t="s">
        <v>389</v>
      </c>
      <c r="I88" s="152" t="s">
        <v>390</v>
      </c>
      <c r="J88" s="168" t="s">
        <v>391</v>
      </c>
      <c r="K88" s="153" t="s">
        <v>392</v>
      </c>
      <c r="L88" s="152" t="s">
        <v>389</v>
      </c>
      <c r="M88" s="152" t="s">
        <v>390</v>
      </c>
      <c r="N88" s="168" t="s">
        <v>391</v>
      </c>
      <c r="O88" s="153" t="s">
        <v>392</v>
      </c>
      <c r="P88" s="152" t="s">
        <v>389</v>
      </c>
      <c r="Q88" s="152" t="s">
        <v>390</v>
      </c>
      <c r="R88" s="168" t="s">
        <v>391</v>
      </c>
      <c r="S88" s="153" t="s">
        <v>392</v>
      </c>
    </row>
    <row r="89" spans="2:19" ht="29.25" customHeight="1" x14ac:dyDescent="0.35">
      <c r="B89" s="673"/>
      <c r="C89" s="626"/>
      <c r="D89" s="676"/>
      <c r="E89" s="687"/>
      <c r="F89" s="676"/>
      <c r="G89" s="678"/>
      <c r="H89" s="641"/>
      <c r="I89" s="641"/>
      <c r="J89" s="641"/>
      <c r="K89" s="647"/>
      <c r="L89" s="641"/>
      <c r="M89" s="641"/>
      <c r="N89" s="641"/>
      <c r="O89" s="647"/>
      <c r="P89" s="641"/>
      <c r="Q89" s="641"/>
      <c r="R89" s="641"/>
      <c r="S89" s="647"/>
    </row>
    <row r="90" spans="2:19" ht="29.25" customHeight="1" x14ac:dyDescent="0.35">
      <c r="B90" s="673"/>
      <c r="C90" s="626"/>
      <c r="D90" s="677"/>
      <c r="E90" s="688"/>
      <c r="F90" s="677"/>
      <c r="G90" s="679"/>
      <c r="H90" s="642"/>
      <c r="I90" s="642"/>
      <c r="J90" s="642"/>
      <c r="K90" s="648"/>
      <c r="L90" s="642"/>
      <c r="M90" s="642"/>
      <c r="N90" s="642"/>
      <c r="O90" s="648"/>
      <c r="P90" s="642"/>
      <c r="Q90" s="642"/>
      <c r="R90" s="642"/>
      <c r="S90" s="648"/>
    </row>
    <row r="91" spans="2:19" ht="24" hidden="1" outlineLevel="1" x14ac:dyDescent="0.35">
      <c r="B91" s="673"/>
      <c r="C91" s="626"/>
      <c r="D91" s="152" t="s">
        <v>389</v>
      </c>
      <c r="E91" s="152" t="s">
        <v>390</v>
      </c>
      <c r="F91" s="168" t="s">
        <v>391</v>
      </c>
      <c r="G91" s="153" t="s">
        <v>392</v>
      </c>
      <c r="H91" s="152" t="s">
        <v>389</v>
      </c>
      <c r="I91" s="152" t="s">
        <v>390</v>
      </c>
      <c r="J91" s="168" t="s">
        <v>391</v>
      </c>
      <c r="K91" s="153" t="s">
        <v>392</v>
      </c>
      <c r="L91" s="152" t="s">
        <v>389</v>
      </c>
      <c r="M91" s="152" t="s">
        <v>390</v>
      </c>
      <c r="N91" s="168" t="s">
        <v>391</v>
      </c>
      <c r="O91" s="153" t="s">
        <v>392</v>
      </c>
      <c r="P91" s="152" t="s">
        <v>389</v>
      </c>
      <c r="Q91" s="152" t="s">
        <v>390</v>
      </c>
      <c r="R91" s="168" t="s">
        <v>391</v>
      </c>
      <c r="S91" s="153" t="s">
        <v>392</v>
      </c>
    </row>
    <row r="92" spans="2:19" ht="29.25" hidden="1" customHeight="1" outlineLevel="1" x14ac:dyDescent="0.35">
      <c r="B92" s="673"/>
      <c r="C92" s="626"/>
      <c r="D92" s="676"/>
      <c r="E92" s="687"/>
      <c r="F92" s="676"/>
      <c r="G92" s="678"/>
      <c r="H92" s="641"/>
      <c r="I92" s="641"/>
      <c r="J92" s="641"/>
      <c r="K92" s="647"/>
      <c r="L92" s="641"/>
      <c r="M92" s="641"/>
      <c r="N92" s="641"/>
      <c r="O92" s="647"/>
      <c r="P92" s="641"/>
      <c r="Q92" s="641"/>
      <c r="R92" s="641"/>
      <c r="S92" s="647"/>
    </row>
    <row r="93" spans="2:19" ht="29.25" hidden="1" customHeight="1" outlineLevel="1" x14ac:dyDescent="0.35">
      <c r="B93" s="673"/>
      <c r="C93" s="626"/>
      <c r="D93" s="677"/>
      <c r="E93" s="688"/>
      <c r="F93" s="677"/>
      <c r="G93" s="679"/>
      <c r="H93" s="642"/>
      <c r="I93" s="642"/>
      <c r="J93" s="642"/>
      <c r="K93" s="648"/>
      <c r="L93" s="642"/>
      <c r="M93" s="642"/>
      <c r="N93" s="642"/>
      <c r="O93" s="648"/>
      <c r="P93" s="642"/>
      <c r="Q93" s="642"/>
      <c r="R93" s="642"/>
      <c r="S93" s="648"/>
    </row>
    <row r="94" spans="2:19" ht="24" hidden="1" outlineLevel="1" x14ac:dyDescent="0.35">
      <c r="B94" s="673"/>
      <c r="C94" s="626"/>
      <c r="D94" s="152" t="s">
        <v>389</v>
      </c>
      <c r="E94" s="152" t="s">
        <v>390</v>
      </c>
      <c r="F94" s="168" t="s">
        <v>391</v>
      </c>
      <c r="G94" s="153" t="s">
        <v>392</v>
      </c>
      <c r="H94" s="152" t="s">
        <v>389</v>
      </c>
      <c r="I94" s="152" t="s">
        <v>390</v>
      </c>
      <c r="J94" s="168" t="s">
        <v>391</v>
      </c>
      <c r="K94" s="153" t="s">
        <v>392</v>
      </c>
      <c r="L94" s="152" t="s">
        <v>389</v>
      </c>
      <c r="M94" s="152" t="s">
        <v>390</v>
      </c>
      <c r="N94" s="168" t="s">
        <v>391</v>
      </c>
      <c r="O94" s="153" t="s">
        <v>392</v>
      </c>
      <c r="P94" s="152" t="s">
        <v>389</v>
      </c>
      <c r="Q94" s="152" t="s">
        <v>390</v>
      </c>
      <c r="R94" s="168" t="s">
        <v>391</v>
      </c>
      <c r="S94" s="153" t="s">
        <v>392</v>
      </c>
    </row>
    <row r="95" spans="2:19" ht="29.25" hidden="1" customHeight="1" outlineLevel="1" x14ac:dyDescent="0.35">
      <c r="B95" s="673"/>
      <c r="C95" s="626"/>
      <c r="D95" s="676"/>
      <c r="E95" s="687"/>
      <c r="F95" s="676"/>
      <c r="G95" s="678"/>
      <c r="H95" s="641"/>
      <c r="I95" s="641"/>
      <c r="J95" s="641"/>
      <c r="K95" s="647"/>
      <c r="L95" s="641"/>
      <c r="M95" s="641"/>
      <c r="N95" s="641"/>
      <c r="O95" s="647"/>
      <c r="P95" s="641"/>
      <c r="Q95" s="641"/>
      <c r="R95" s="641"/>
      <c r="S95" s="647"/>
    </row>
    <row r="96" spans="2:19" ht="29.25" hidden="1" customHeight="1" outlineLevel="1" x14ac:dyDescent="0.35">
      <c r="B96" s="673"/>
      <c r="C96" s="626"/>
      <c r="D96" s="677"/>
      <c r="E96" s="688"/>
      <c r="F96" s="677"/>
      <c r="G96" s="679"/>
      <c r="H96" s="642"/>
      <c r="I96" s="642"/>
      <c r="J96" s="642"/>
      <c r="K96" s="648"/>
      <c r="L96" s="642"/>
      <c r="M96" s="642"/>
      <c r="N96" s="642"/>
      <c r="O96" s="648"/>
      <c r="P96" s="642"/>
      <c r="Q96" s="642"/>
      <c r="R96" s="642"/>
      <c r="S96" s="648"/>
    </row>
    <row r="97" spans="2:19" ht="24" hidden="1" outlineLevel="1" x14ac:dyDescent="0.35">
      <c r="B97" s="673"/>
      <c r="C97" s="626"/>
      <c r="D97" s="152" t="s">
        <v>389</v>
      </c>
      <c r="E97" s="152" t="s">
        <v>390</v>
      </c>
      <c r="F97" s="168" t="s">
        <v>391</v>
      </c>
      <c r="G97" s="153" t="s">
        <v>392</v>
      </c>
      <c r="H97" s="152" t="s">
        <v>389</v>
      </c>
      <c r="I97" s="152" t="s">
        <v>390</v>
      </c>
      <c r="J97" s="168" t="s">
        <v>391</v>
      </c>
      <c r="K97" s="153" t="s">
        <v>392</v>
      </c>
      <c r="L97" s="152" t="s">
        <v>389</v>
      </c>
      <c r="M97" s="152" t="s">
        <v>390</v>
      </c>
      <c r="N97" s="168" t="s">
        <v>391</v>
      </c>
      <c r="O97" s="153" t="s">
        <v>392</v>
      </c>
      <c r="P97" s="152" t="s">
        <v>389</v>
      </c>
      <c r="Q97" s="152" t="s">
        <v>390</v>
      </c>
      <c r="R97" s="168" t="s">
        <v>391</v>
      </c>
      <c r="S97" s="153" t="s">
        <v>392</v>
      </c>
    </row>
    <row r="98" spans="2:19" ht="29.25" hidden="1" customHeight="1" outlineLevel="1" x14ac:dyDescent="0.35">
      <c r="B98" s="673"/>
      <c r="C98" s="626"/>
      <c r="D98" s="676"/>
      <c r="E98" s="687"/>
      <c r="F98" s="676"/>
      <c r="G98" s="678"/>
      <c r="H98" s="641"/>
      <c r="I98" s="641"/>
      <c r="J98" s="641"/>
      <c r="K98" s="647"/>
      <c r="L98" s="641"/>
      <c r="M98" s="641"/>
      <c r="N98" s="641"/>
      <c r="O98" s="647"/>
      <c r="P98" s="641"/>
      <c r="Q98" s="641"/>
      <c r="R98" s="641"/>
      <c r="S98" s="647"/>
    </row>
    <row r="99" spans="2:19" ht="29.25" hidden="1" customHeight="1" outlineLevel="1" x14ac:dyDescent="0.35">
      <c r="B99" s="673"/>
      <c r="C99" s="627"/>
      <c r="D99" s="677"/>
      <c r="E99" s="688"/>
      <c r="F99" s="677"/>
      <c r="G99" s="679"/>
      <c r="H99" s="642"/>
      <c r="I99" s="642"/>
      <c r="J99" s="642"/>
      <c r="K99" s="648"/>
      <c r="L99" s="642"/>
      <c r="M99" s="642"/>
      <c r="N99" s="642"/>
      <c r="O99" s="648"/>
      <c r="P99" s="642"/>
      <c r="Q99" s="642"/>
      <c r="R99" s="642"/>
      <c r="S99" s="648"/>
    </row>
    <row r="100" spans="2:19" ht="15" collapsed="1" thickBot="1" x14ac:dyDescent="0.4">
      <c r="B100" s="141"/>
      <c r="C100" s="141"/>
    </row>
    <row r="101" spans="2:19" ht="15" thickBot="1" x14ac:dyDescent="0.4">
      <c r="B101" s="141"/>
      <c r="C101" s="141"/>
      <c r="D101" s="659" t="s">
        <v>327</v>
      </c>
      <c r="E101" s="656"/>
      <c r="F101" s="656"/>
      <c r="G101" s="660"/>
      <c r="H101" s="638" t="s">
        <v>393</v>
      </c>
      <c r="I101" s="639"/>
      <c r="J101" s="639"/>
      <c r="K101" s="640"/>
      <c r="L101" s="638" t="s">
        <v>329</v>
      </c>
      <c r="M101" s="639"/>
      <c r="N101" s="639"/>
      <c r="O101" s="640"/>
      <c r="P101" s="638" t="s">
        <v>330</v>
      </c>
      <c r="Q101" s="639"/>
      <c r="R101" s="639"/>
      <c r="S101" s="640"/>
    </row>
    <row r="102" spans="2:19" ht="33.75" customHeight="1" x14ac:dyDescent="0.35">
      <c r="B102" s="684" t="s">
        <v>394</v>
      </c>
      <c r="C102" s="628" t="s">
        <v>395</v>
      </c>
      <c r="D102" s="199" t="s">
        <v>396</v>
      </c>
      <c r="E102" s="200" t="s">
        <v>397</v>
      </c>
      <c r="F102" s="630" t="s">
        <v>398</v>
      </c>
      <c r="G102" s="632"/>
      <c r="H102" s="199" t="s">
        <v>396</v>
      </c>
      <c r="I102" s="200" t="s">
        <v>397</v>
      </c>
      <c r="J102" s="630" t="s">
        <v>398</v>
      </c>
      <c r="K102" s="632"/>
      <c r="L102" s="199" t="s">
        <v>396</v>
      </c>
      <c r="M102" s="200" t="s">
        <v>397</v>
      </c>
      <c r="N102" s="630" t="s">
        <v>398</v>
      </c>
      <c r="O102" s="632"/>
      <c r="P102" s="199" t="s">
        <v>396</v>
      </c>
      <c r="Q102" s="200" t="s">
        <v>397</v>
      </c>
      <c r="R102" s="630" t="s">
        <v>398</v>
      </c>
      <c r="S102" s="632"/>
    </row>
    <row r="103" spans="2:19" ht="30" customHeight="1" x14ac:dyDescent="0.35">
      <c r="B103" s="685"/>
      <c r="C103" s="629"/>
      <c r="D103" s="201"/>
      <c r="E103" s="202"/>
      <c r="F103" s="680"/>
      <c r="G103" s="681"/>
      <c r="H103" s="203"/>
      <c r="I103" s="204"/>
      <c r="J103" s="645"/>
      <c r="K103" s="646"/>
      <c r="L103" s="203"/>
      <c r="M103" s="204"/>
      <c r="N103" s="645"/>
      <c r="O103" s="646"/>
      <c r="P103" s="203"/>
      <c r="Q103" s="204"/>
      <c r="R103" s="645"/>
      <c r="S103" s="646"/>
    </row>
    <row r="104" spans="2:19" ht="32.25" customHeight="1" x14ac:dyDescent="0.35">
      <c r="B104" s="685"/>
      <c r="C104" s="684" t="s">
        <v>399</v>
      </c>
      <c r="D104" s="205" t="s">
        <v>396</v>
      </c>
      <c r="E104" s="152" t="s">
        <v>397</v>
      </c>
      <c r="F104" s="152" t="s">
        <v>400</v>
      </c>
      <c r="G104" s="175" t="s">
        <v>401</v>
      </c>
      <c r="H104" s="205" t="s">
        <v>396</v>
      </c>
      <c r="I104" s="152" t="s">
        <v>397</v>
      </c>
      <c r="J104" s="152" t="s">
        <v>400</v>
      </c>
      <c r="K104" s="175" t="s">
        <v>401</v>
      </c>
      <c r="L104" s="205" t="s">
        <v>396</v>
      </c>
      <c r="M104" s="152" t="s">
        <v>397</v>
      </c>
      <c r="N104" s="152" t="s">
        <v>400</v>
      </c>
      <c r="O104" s="175" t="s">
        <v>401</v>
      </c>
      <c r="P104" s="205" t="s">
        <v>396</v>
      </c>
      <c r="Q104" s="152" t="s">
        <v>397</v>
      </c>
      <c r="R104" s="152" t="s">
        <v>400</v>
      </c>
      <c r="S104" s="175" t="s">
        <v>401</v>
      </c>
    </row>
    <row r="105" spans="2:19" ht="27.75" customHeight="1" x14ac:dyDescent="0.35">
      <c r="B105" s="685"/>
      <c r="C105" s="685"/>
      <c r="D105" s="201">
        <v>136000</v>
      </c>
      <c r="E105" s="170">
        <v>0</v>
      </c>
      <c r="F105" s="186" t="s">
        <v>571</v>
      </c>
      <c r="G105" s="195" t="s">
        <v>454</v>
      </c>
      <c r="H105" s="203">
        <v>102000</v>
      </c>
      <c r="I105" s="172">
        <v>0.1</v>
      </c>
      <c r="J105" s="188" t="s">
        <v>590</v>
      </c>
      <c r="K105" s="198" t="s">
        <v>454</v>
      </c>
      <c r="L105" s="203">
        <v>102000</v>
      </c>
      <c r="M105" s="172">
        <v>0.04</v>
      </c>
      <c r="N105" s="188" t="s">
        <v>590</v>
      </c>
      <c r="O105" s="198" t="s">
        <v>454</v>
      </c>
      <c r="P105" s="203"/>
      <c r="Q105" s="172"/>
      <c r="R105" s="188"/>
      <c r="S105" s="198"/>
    </row>
    <row r="106" spans="2:19" ht="27.75" hidden="1" customHeight="1" outlineLevel="1" x14ac:dyDescent="0.35">
      <c r="B106" s="685"/>
      <c r="C106" s="685"/>
      <c r="D106" s="205" t="s">
        <v>396</v>
      </c>
      <c r="E106" s="152" t="s">
        <v>397</v>
      </c>
      <c r="F106" s="152" t="s">
        <v>400</v>
      </c>
      <c r="G106" s="175" t="s">
        <v>401</v>
      </c>
      <c r="H106" s="205" t="s">
        <v>396</v>
      </c>
      <c r="I106" s="152" t="s">
        <v>397</v>
      </c>
      <c r="J106" s="152" t="s">
        <v>400</v>
      </c>
      <c r="K106" s="175" t="s">
        <v>401</v>
      </c>
      <c r="L106" s="205" t="s">
        <v>396</v>
      </c>
      <c r="M106" s="152" t="s">
        <v>397</v>
      </c>
      <c r="N106" s="152" t="s">
        <v>400</v>
      </c>
      <c r="O106" s="175" t="s">
        <v>401</v>
      </c>
      <c r="P106" s="205" t="s">
        <v>396</v>
      </c>
      <c r="Q106" s="152" t="s">
        <v>397</v>
      </c>
      <c r="R106" s="152" t="s">
        <v>400</v>
      </c>
      <c r="S106" s="175" t="s">
        <v>401</v>
      </c>
    </row>
    <row r="107" spans="2:19" ht="27.75" hidden="1" customHeight="1" outlineLevel="1" x14ac:dyDescent="0.35">
      <c r="B107" s="685"/>
      <c r="C107" s="685"/>
      <c r="D107" s="201"/>
      <c r="E107" s="170"/>
      <c r="F107" s="186"/>
      <c r="G107" s="195"/>
      <c r="H107" s="203"/>
      <c r="I107" s="172"/>
      <c r="J107" s="188"/>
      <c r="K107" s="198"/>
      <c r="L107" s="203"/>
      <c r="M107" s="172"/>
      <c r="N107" s="188"/>
      <c r="O107" s="198"/>
      <c r="P107" s="203"/>
      <c r="Q107" s="172"/>
      <c r="R107" s="188"/>
      <c r="S107" s="198"/>
    </row>
    <row r="108" spans="2:19" ht="27.75" hidden="1" customHeight="1" outlineLevel="1" x14ac:dyDescent="0.35">
      <c r="B108" s="685"/>
      <c r="C108" s="685"/>
      <c r="D108" s="205" t="s">
        <v>396</v>
      </c>
      <c r="E108" s="152" t="s">
        <v>397</v>
      </c>
      <c r="F108" s="152" t="s">
        <v>400</v>
      </c>
      <c r="G108" s="175" t="s">
        <v>401</v>
      </c>
      <c r="H108" s="205" t="s">
        <v>396</v>
      </c>
      <c r="I108" s="152" t="s">
        <v>397</v>
      </c>
      <c r="J108" s="152" t="s">
        <v>400</v>
      </c>
      <c r="K108" s="175" t="s">
        <v>401</v>
      </c>
      <c r="L108" s="205" t="s">
        <v>396</v>
      </c>
      <c r="M108" s="152" t="s">
        <v>397</v>
      </c>
      <c r="N108" s="152" t="s">
        <v>400</v>
      </c>
      <c r="O108" s="175" t="s">
        <v>401</v>
      </c>
      <c r="P108" s="205" t="s">
        <v>396</v>
      </c>
      <c r="Q108" s="152" t="s">
        <v>397</v>
      </c>
      <c r="R108" s="152" t="s">
        <v>400</v>
      </c>
      <c r="S108" s="175" t="s">
        <v>401</v>
      </c>
    </row>
    <row r="109" spans="2:19" ht="27.75" hidden="1" customHeight="1" outlineLevel="1" x14ac:dyDescent="0.35">
      <c r="B109" s="685"/>
      <c r="C109" s="685"/>
      <c r="D109" s="201"/>
      <c r="E109" s="170"/>
      <c r="F109" s="186"/>
      <c r="G109" s="195"/>
      <c r="H109" s="203"/>
      <c r="I109" s="172"/>
      <c r="J109" s="188"/>
      <c r="K109" s="198"/>
      <c r="L109" s="203"/>
      <c r="M109" s="172"/>
      <c r="N109" s="188"/>
      <c r="O109" s="198"/>
      <c r="P109" s="203"/>
      <c r="Q109" s="172"/>
      <c r="R109" s="188"/>
      <c r="S109" s="198"/>
    </row>
    <row r="110" spans="2:19" ht="27.75" hidden="1" customHeight="1" outlineLevel="1" x14ac:dyDescent="0.35">
      <c r="B110" s="685"/>
      <c r="C110" s="685"/>
      <c r="D110" s="205" t="s">
        <v>396</v>
      </c>
      <c r="E110" s="152" t="s">
        <v>397</v>
      </c>
      <c r="F110" s="152" t="s">
        <v>400</v>
      </c>
      <c r="G110" s="175" t="s">
        <v>401</v>
      </c>
      <c r="H110" s="205" t="s">
        <v>396</v>
      </c>
      <c r="I110" s="152" t="s">
        <v>397</v>
      </c>
      <c r="J110" s="152" t="s">
        <v>400</v>
      </c>
      <c r="K110" s="175" t="s">
        <v>401</v>
      </c>
      <c r="L110" s="205" t="s">
        <v>396</v>
      </c>
      <c r="M110" s="152" t="s">
        <v>397</v>
      </c>
      <c r="N110" s="152" t="s">
        <v>400</v>
      </c>
      <c r="O110" s="175" t="s">
        <v>401</v>
      </c>
      <c r="P110" s="205" t="s">
        <v>396</v>
      </c>
      <c r="Q110" s="152" t="s">
        <v>397</v>
      </c>
      <c r="R110" s="152" t="s">
        <v>400</v>
      </c>
      <c r="S110" s="175" t="s">
        <v>401</v>
      </c>
    </row>
    <row r="111" spans="2:19" ht="27.75" hidden="1" customHeight="1" outlineLevel="1" x14ac:dyDescent="0.35">
      <c r="B111" s="686"/>
      <c r="C111" s="686"/>
      <c r="D111" s="201"/>
      <c r="E111" s="170"/>
      <c r="F111" s="186"/>
      <c r="G111" s="195"/>
      <c r="H111" s="203"/>
      <c r="I111" s="172"/>
      <c r="J111" s="188"/>
      <c r="K111" s="198"/>
      <c r="L111" s="203"/>
      <c r="M111" s="172"/>
      <c r="N111" s="188"/>
      <c r="O111" s="198"/>
      <c r="P111" s="203"/>
      <c r="Q111" s="172"/>
      <c r="R111" s="188"/>
      <c r="S111" s="198"/>
    </row>
    <row r="112" spans="2:19" ht="26.25" customHeight="1" collapsed="1" x14ac:dyDescent="0.35">
      <c r="B112" s="670" t="s">
        <v>402</v>
      </c>
      <c r="C112" s="674" t="s">
        <v>403</v>
      </c>
      <c r="D112" s="206" t="s">
        <v>404</v>
      </c>
      <c r="E112" s="206" t="s">
        <v>405</v>
      </c>
      <c r="F112" s="206" t="s">
        <v>326</v>
      </c>
      <c r="G112" s="207" t="s">
        <v>406</v>
      </c>
      <c r="H112" s="208" t="s">
        <v>404</v>
      </c>
      <c r="I112" s="206" t="s">
        <v>405</v>
      </c>
      <c r="J112" s="206" t="s">
        <v>326</v>
      </c>
      <c r="K112" s="207" t="s">
        <v>406</v>
      </c>
      <c r="L112" s="206" t="s">
        <v>404</v>
      </c>
      <c r="M112" s="206" t="s">
        <v>405</v>
      </c>
      <c r="N112" s="206" t="s">
        <v>326</v>
      </c>
      <c r="O112" s="207" t="s">
        <v>406</v>
      </c>
      <c r="P112" s="206" t="s">
        <v>404</v>
      </c>
      <c r="Q112" s="206" t="s">
        <v>405</v>
      </c>
      <c r="R112" s="206" t="s">
        <v>326</v>
      </c>
      <c r="S112" s="207" t="s">
        <v>406</v>
      </c>
    </row>
    <row r="113" spans="2:19" ht="32.25" customHeight="1" x14ac:dyDescent="0.35">
      <c r="B113" s="671"/>
      <c r="C113" s="675"/>
      <c r="D113" s="169">
        <v>0</v>
      </c>
      <c r="E113" s="169" t="s">
        <v>449</v>
      </c>
      <c r="F113" s="169" t="s">
        <v>493</v>
      </c>
      <c r="G113" s="169" t="s">
        <v>566</v>
      </c>
      <c r="H113" s="191">
        <v>18200</v>
      </c>
      <c r="I113" s="171" t="s">
        <v>459</v>
      </c>
      <c r="J113" s="171" t="s">
        <v>493</v>
      </c>
      <c r="K113" s="192" t="s">
        <v>592</v>
      </c>
      <c r="L113" s="171">
        <v>7500</v>
      </c>
      <c r="M113" s="171" t="s">
        <v>459</v>
      </c>
      <c r="N113" s="171" t="s">
        <v>493</v>
      </c>
      <c r="O113" s="192" t="s">
        <v>592</v>
      </c>
      <c r="P113" s="171"/>
      <c r="Q113" s="171"/>
      <c r="R113" s="171"/>
      <c r="S113" s="192"/>
    </row>
    <row r="114" spans="2:19" ht="32.25" customHeight="1" x14ac:dyDescent="0.35">
      <c r="B114" s="671"/>
      <c r="C114" s="235"/>
      <c r="D114" s="169">
        <v>0</v>
      </c>
      <c r="E114" s="169" t="s">
        <v>459</v>
      </c>
      <c r="F114" s="169" t="s">
        <v>506</v>
      </c>
      <c r="G114" s="169" t="s">
        <v>562</v>
      </c>
      <c r="H114" s="234">
        <v>4000</v>
      </c>
      <c r="I114" s="171" t="s">
        <v>459</v>
      </c>
      <c r="J114" s="171" t="s">
        <v>506</v>
      </c>
      <c r="K114" s="192" t="s">
        <v>562</v>
      </c>
      <c r="L114" s="171">
        <v>3900</v>
      </c>
      <c r="M114" s="171" t="s">
        <v>459</v>
      </c>
      <c r="N114" s="171" t="s">
        <v>506</v>
      </c>
      <c r="O114" s="192" t="s">
        <v>562</v>
      </c>
      <c r="P114" s="171"/>
      <c r="Q114" s="171"/>
      <c r="R114" s="171"/>
      <c r="S114" s="192"/>
    </row>
    <row r="115" spans="2:19" ht="32.25" customHeight="1" x14ac:dyDescent="0.35">
      <c r="B115" s="671"/>
      <c r="C115" s="670" t="s">
        <v>407</v>
      </c>
      <c r="D115" s="152" t="s">
        <v>408</v>
      </c>
      <c r="E115" s="636" t="s">
        <v>409</v>
      </c>
      <c r="F115" s="637"/>
      <c r="G115" s="153" t="s">
        <v>410</v>
      </c>
      <c r="H115" s="152" t="s">
        <v>408</v>
      </c>
      <c r="I115" s="636" t="s">
        <v>409</v>
      </c>
      <c r="J115" s="637"/>
      <c r="K115" s="153" t="s">
        <v>410</v>
      </c>
      <c r="L115" s="152" t="s">
        <v>408</v>
      </c>
      <c r="M115" s="636" t="s">
        <v>409</v>
      </c>
      <c r="N115" s="637"/>
      <c r="O115" s="153" t="s">
        <v>410</v>
      </c>
      <c r="P115" s="152" t="s">
        <v>408</v>
      </c>
      <c r="Q115" s="152" t="s">
        <v>409</v>
      </c>
      <c r="R115" s="636" t="s">
        <v>409</v>
      </c>
      <c r="S115" s="637"/>
    </row>
    <row r="116" spans="2:19" ht="23.25" customHeight="1" x14ac:dyDescent="0.35">
      <c r="B116" s="671"/>
      <c r="C116" s="671"/>
      <c r="D116" s="209"/>
      <c r="E116" s="657"/>
      <c r="F116" s="658"/>
      <c r="G116" s="156"/>
      <c r="H116" s="210"/>
      <c r="I116" s="643"/>
      <c r="J116" s="644"/>
      <c r="K116" s="181"/>
      <c r="L116" s="210"/>
      <c r="M116" s="643"/>
      <c r="N116" s="644"/>
      <c r="O116" s="159"/>
      <c r="P116" s="210"/>
      <c r="Q116" s="157"/>
      <c r="R116" s="643"/>
      <c r="S116" s="644"/>
    </row>
    <row r="117" spans="2:19" ht="23.25" hidden="1" customHeight="1" outlineLevel="1" x14ac:dyDescent="0.35">
      <c r="B117" s="671"/>
      <c r="C117" s="671"/>
      <c r="D117" s="152" t="s">
        <v>408</v>
      </c>
      <c r="E117" s="636" t="s">
        <v>409</v>
      </c>
      <c r="F117" s="637"/>
      <c r="G117" s="153" t="s">
        <v>410</v>
      </c>
      <c r="H117" s="152" t="s">
        <v>408</v>
      </c>
      <c r="I117" s="636" t="s">
        <v>409</v>
      </c>
      <c r="J117" s="637"/>
      <c r="K117" s="153" t="s">
        <v>410</v>
      </c>
      <c r="L117" s="152" t="s">
        <v>408</v>
      </c>
      <c r="M117" s="636" t="s">
        <v>409</v>
      </c>
      <c r="N117" s="637"/>
      <c r="O117" s="153" t="s">
        <v>410</v>
      </c>
      <c r="P117" s="152" t="s">
        <v>408</v>
      </c>
      <c r="Q117" s="152" t="s">
        <v>409</v>
      </c>
      <c r="R117" s="636" t="s">
        <v>409</v>
      </c>
      <c r="S117" s="637"/>
    </row>
    <row r="118" spans="2:19" ht="23.25" hidden="1" customHeight="1" outlineLevel="1" x14ac:dyDescent="0.35">
      <c r="B118" s="671"/>
      <c r="C118" s="671"/>
      <c r="D118" s="209"/>
      <c r="E118" s="657"/>
      <c r="F118" s="658"/>
      <c r="G118" s="156"/>
      <c r="H118" s="210"/>
      <c r="I118" s="643"/>
      <c r="J118" s="644"/>
      <c r="K118" s="159"/>
      <c r="L118" s="210"/>
      <c r="M118" s="643"/>
      <c r="N118" s="644"/>
      <c r="O118" s="159"/>
      <c r="P118" s="210"/>
      <c r="Q118" s="157"/>
      <c r="R118" s="643"/>
      <c r="S118" s="644"/>
    </row>
    <row r="119" spans="2:19" ht="23.25" hidden="1" customHeight="1" outlineLevel="1" x14ac:dyDescent="0.35">
      <c r="B119" s="671"/>
      <c r="C119" s="671"/>
      <c r="D119" s="152" t="s">
        <v>408</v>
      </c>
      <c r="E119" s="636" t="s">
        <v>409</v>
      </c>
      <c r="F119" s="637"/>
      <c r="G119" s="153" t="s">
        <v>410</v>
      </c>
      <c r="H119" s="152" t="s">
        <v>408</v>
      </c>
      <c r="I119" s="636" t="s">
        <v>409</v>
      </c>
      <c r="J119" s="637"/>
      <c r="K119" s="153" t="s">
        <v>410</v>
      </c>
      <c r="L119" s="152" t="s">
        <v>408</v>
      </c>
      <c r="M119" s="636" t="s">
        <v>409</v>
      </c>
      <c r="N119" s="637"/>
      <c r="O119" s="153" t="s">
        <v>410</v>
      </c>
      <c r="P119" s="152" t="s">
        <v>408</v>
      </c>
      <c r="Q119" s="152" t="s">
        <v>409</v>
      </c>
      <c r="R119" s="636" t="s">
        <v>409</v>
      </c>
      <c r="S119" s="637"/>
    </row>
    <row r="120" spans="2:19" ht="23.25" hidden="1" customHeight="1" outlineLevel="1" x14ac:dyDescent="0.35">
      <c r="B120" s="671"/>
      <c r="C120" s="671"/>
      <c r="D120" s="209"/>
      <c r="E120" s="657"/>
      <c r="F120" s="658"/>
      <c r="G120" s="156"/>
      <c r="H120" s="210"/>
      <c r="I120" s="643"/>
      <c r="J120" s="644"/>
      <c r="K120" s="159"/>
      <c r="L120" s="210"/>
      <c r="M120" s="643"/>
      <c r="N120" s="644"/>
      <c r="O120" s="159"/>
      <c r="P120" s="210"/>
      <c r="Q120" s="157"/>
      <c r="R120" s="643"/>
      <c r="S120" s="644"/>
    </row>
    <row r="121" spans="2:19" ht="23.25" hidden="1" customHeight="1" outlineLevel="1" x14ac:dyDescent="0.35">
      <c r="B121" s="671"/>
      <c r="C121" s="671"/>
      <c r="D121" s="152" t="s">
        <v>408</v>
      </c>
      <c r="E121" s="636" t="s">
        <v>409</v>
      </c>
      <c r="F121" s="637"/>
      <c r="G121" s="153" t="s">
        <v>410</v>
      </c>
      <c r="H121" s="152" t="s">
        <v>408</v>
      </c>
      <c r="I121" s="636" t="s">
        <v>409</v>
      </c>
      <c r="J121" s="637"/>
      <c r="K121" s="153" t="s">
        <v>410</v>
      </c>
      <c r="L121" s="152" t="s">
        <v>408</v>
      </c>
      <c r="M121" s="636" t="s">
        <v>409</v>
      </c>
      <c r="N121" s="637"/>
      <c r="O121" s="153" t="s">
        <v>410</v>
      </c>
      <c r="P121" s="152" t="s">
        <v>408</v>
      </c>
      <c r="Q121" s="152" t="s">
        <v>409</v>
      </c>
      <c r="R121" s="636" t="s">
        <v>409</v>
      </c>
      <c r="S121" s="637"/>
    </row>
    <row r="122" spans="2:19" ht="23.25" hidden="1" customHeight="1" outlineLevel="1" x14ac:dyDescent="0.35">
      <c r="B122" s="672"/>
      <c r="C122" s="672"/>
      <c r="D122" s="209"/>
      <c r="E122" s="657"/>
      <c r="F122" s="658"/>
      <c r="G122" s="156"/>
      <c r="H122" s="210"/>
      <c r="I122" s="643"/>
      <c r="J122" s="644"/>
      <c r="K122" s="159"/>
      <c r="L122" s="210"/>
      <c r="M122" s="643"/>
      <c r="N122" s="644"/>
      <c r="O122" s="159"/>
      <c r="P122" s="210"/>
      <c r="Q122" s="157"/>
      <c r="R122" s="643"/>
      <c r="S122" s="644"/>
    </row>
    <row r="123" spans="2:19" ht="15" collapsed="1" thickBot="1" x14ac:dyDescent="0.4">
      <c r="B123" s="141"/>
      <c r="C123" s="141"/>
    </row>
    <row r="124" spans="2:19" ht="15" thickBot="1" x14ac:dyDescent="0.4">
      <c r="B124" s="141"/>
      <c r="C124" s="141"/>
      <c r="D124" s="659" t="s">
        <v>327</v>
      </c>
      <c r="E124" s="656"/>
      <c r="F124" s="656"/>
      <c r="G124" s="660"/>
      <c r="H124" s="659" t="s">
        <v>328</v>
      </c>
      <c r="I124" s="656"/>
      <c r="J124" s="656"/>
      <c r="K124" s="660"/>
      <c r="L124" s="656" t="s">
        <v>329</v>
      </c>
      <c r="M124" s="656"/>
      <c r="N124" s="656"/>
      <c r="O124" s="656"/>
      <c r="P124" s="659" t="s">
        <v>330</v>
      </c>
      <c r="Q124" s="656"/>
      <c r="R124" s="656"/>
      <c r="S124" s="660"/>
    </row>
    <row r="125" spans="2:19" x14ac:dyDescent="0.35">
      <c r="B125" s="628" t="s">
        <v>411</v>
      </c>
      <c r="C125" s="628" t="s">
        <v>412</v>
      </c>
      <c r="D125" s="630" t="s">
        <v>413</v>
      </c>
      <c r="E125" s="631"/>
      <c r="F125" s="631"/>
      <c r="G125" s="632"/>
      <c r="H125" s="630" t="s">
        <v>413</v>
      </c>
      <c r="I125" s="631"/>
      <c r="J125" s="631"/>
      <c r="K125" s="632"/>
      <c r="L125" s="630" t="s">
        <v>413</v>
      </c>
      <c r="M125" s="631"/>
      <c r="N125" s="631"/>
      <c r="O125" s="632"/>
      <c r="P125" s="630" t="s">
        <v>413</v>
      </c>
      <c r="Q125" s="631"/>
      <c r="R125" s="631"/>
      <c r="S125" s="632"/>
    </row>
    <row r="126" spans="2:19" ht="45" customHeight="1" x14ac:dyDescent="0.35">
      <c r="B126" s="629"/>
      <c r="C126" s="629"/>
      <c r="D126" s="633"/>
      <c r="E126" s="634"/>
      <c r="F126" s="634"/>
      <c r="G126" s="635"/>
      <c r="H126" s="649"/>
      <c r="I126" s="650"/>
      <c r="J126" s="650"/>
      <c r="K126" s="651"/>
      <c r="L126" s="649"/>
      <c r="M126" s="650"/>
      <c r="N126" s="650"/>
      <c r="O126" s="651"/>
      <c r="P126" s="649"/>
      <c r="Q126" s="650"/>
      <c r="R126" s="650"/>
      <c r="S126" s="651"/>
    </row>
    <row r="127" spans="2:19" ht="32.25" customHeight="1" x14ac:dyDescent="0.35">
      <c r="B127" s="625" t="s">
        <v>414</v>
      </c>
      <c r="C127" s="625" t="s">
        <v>415</v>
      </c>
      <c r="D127" s="206" t="s">
        <v>416</v>
      </c>
      <c r="E127" s="174" t="s">
        <v>326</v>
      </c>
      <c r="F127" s="152" t="s">
        <v>348</v>
      </c>
      <c r="G127" s="153" t="s">
        <v>365</v>
      </c>
      <c r="H127" s="206" t="s">
        <v>416</v>
      </c>
      <c r="I127" s="220" t="s">
        <v>326</v>
      </c>
      <c r="J127" s="152" t="s">
        <v>348</v>
      </c>
      <c r="K127" s="153" t="s">
        <v>365</v>
      </c>
      <c r="L127" s="206" t="s">
        <v>416</v>
      </c>
      <c r="M127" s="220" t="s">
        <v>326</v>
      </c>
      <c r="N127" s="152" t="s">
        <v>348</v>
      </c>
      <c r="O127" s="153" t="s">
        <v>365</v>
      </c>
      <c r="P127" s="206" t="s">
        <v>416</v>
      </c>
      <c r="Q127" s="220" t="s">
        <v>326</v>
      </c>
      <c r="R127" s="152" t="s">
        <v>348</v>
      </c>
      <c r="S127" s="153" t="s">
        <v>365</v>
      </c>
    </row>
    <row r="128" spans="2:19" ht="23.25" customHeight="1" x14ac:dyDescent="0.35">
      <c r="B128" s="626"/>
      <c r="C128" s="627"/>
      <c r="D128" s="169"/>
      <c r="E128" s="211"/>
      <c r="F128" s="155"/>
      <c r="G128" s="190"/>
      <c r="H128" s="171"/>
      <c r="I128" s="223"/>
      <c r="J128" s="171"/>
      <c r="K128" s="221"/>
      <c r="L128" s="171"/>
      <c r="M128" s="223"/>
      <c r="N128" s="171"/>
      <c r="O128" s="221"/>
      <c r="P128" s="171"/>
      <c r="Q128" s="223"/>
      <c r="R128" s="171"/>
      <c r="S128" s="221"/>
    </row>
    <row r="129" spans="2:19" ht="29.25" customHeight="1" x14ac:dyDescent="0.35">
      <c r="B129" s="626"/>
      <c r="C129" s="625" t="s">
        <v>417</v>
      </c>
      <c r="D129" s="152" t="s">
        <v>418</v>
      </c>
      <c r="E129" s="636" t="s">
        <v>419</v>
      </c>
      <c r="F129" s="637"/>
      <c r="G129" s="153" t="s">
        <v>420</v>
      </c>
      <c r="H129" s="152" t="s">
        <v>418</v>
      </c>
      <c r="I129" s="636" t="s">
        <v>419</v>
      </c>
      <c r="J129" s="637"/>
      <c r="K129" s="153" t="s">
        <v>420</v>
      </c>
      <c r="L129" s="152" t="s">
        <v>418</v>
      </c>
      <c r="M129" s="636" t="s">
        <v>419</v>
      </c>
      <c r="N129" s="637"/>
      <c r="O129" s="153" t="s">
        <v>420</v>
      </c>
      <c r="P129" s="152" t="s">
        <v>418</v>
      </c>
      <c r="Q129" s="636" t="s">
        <v>419</v>
      </c>
      <c r="R129" s="637"/>
      <c r="S129" s="153" t="s">
        <v>420</v>
      </c>
    </row>
    <row r="130" spans="2:19" ht="39" customHeight="1" x14ac:dyDescent="0.35">
      <c r="B130" s="627"/>
      <c r="C130" s="627"/>
      <c r="D130" s="209"/>
      <c r="E130" s="657"/>
      <c r="F130" s="658"/>
      <c r="G130" s="156"/>
      <c r="H130" s="210"/>
      <c r="I130" s="643"/>
      <c r="J130" s="644"/>
      <c r="K130" s="159"/>
      <c r="L130" s="210"/>
      <c r="M130" s="643"/>
      <c r="N130" s="644"/>
      <c r="O130" s="159"/>
      <c r="P130" s="210"/>
      <c r="Q130" s="643"/>
      <c r="R130" s="644"/>
      <c r="S130" s="159"/>
    </row>
    <row r="134" spans="2:19" hidden="1" x14ac:dyDescent="0.35"/>
    <row r="135" spans="2:19" hidden="1" x14ac:dyDescent="0.35"/>
    <row r="136" spans="2:19" hidden="1" x14ac:dyDescent="0.35">
      <c r="D136" s="121" t="s">
        <v>421</v>
      </c>
    </row>
    <row r="137" spans="2:19" hidden="1" x14ac:dyDescent="0.35">
      <c r="D137" s="121" t="s">
        <v>422</v>
      </c>
      <c r="E137" s="121" t="s">
        <v>423</v>
      </c>
      <c r="F137" s="121" t="s">
        <v>424</v>
      </c>
      <c r="H137" s="121" t="s">
        <v>425</v>
      </c>
      <c r="I137" s="121" t="s">
        <v>426</v>
      </c>
    </row>
    <row r="138" spans="2:19" hidden="1" x14ac:dyDescent="0.35">
      <c r="D138" s="121" t="s">
        <v>427</v>
      </c>
      <c r="E138" s="121" t="s">
        <v>428</v>
      </c>
      <c r="F138" s="121" t="s">
        <v>429</v>
      </c>
      <c r="H138" s="121" t="s">
        <v>430</v>
      </c>
      <c r="I138" s="121" t="s">
        <v>431</v>
      </c>
    </row>
    <row r="139" spans="2:19" hidden="1" x14ac:dyDescent="0.35">
      <c r="D139" s="121" t="s">
        <v>432</v>
      </c>
      <c r="E139" s="121" t="s">
        <v>433</v>
      </c>
      <c r="F139" s="121" t="s">
        <v>434</v>
      </c>
      <c r="H139" s="121" t="s">
        <v>435</v>
      </c>
      <c r="I139" s="121" t="s">
        <v>436</v>
      </c>
    </row>
    <row r="140" spans="2:19" hidden="1" x14ac:dyDescent="0.35">
      <c r="D140" s="121" t="s">
        <v>437</v>
      </c>
      <c r="F140" s="121" t="s">
        <v>438</v>
      </c>
      <c r="G140" s="121" t="s">
        <v>439</v>
      </c>
      <c r="H140" s="121" t="s">
        <v>440</v>
      </c>
      <c r="I140" s="121" t="s">
        <v>441</v>
      </c>
      <c r="K140" s="121" t="s">
        <v>442</v>
      </c>
    </row>
    <row r="141" spans="2:19" hidden="1" x14ac:dyDescent="0.35">
      <c r="D141" s="121" t="s">
        <v>443</v>
      </c>
      <c r="F141" s="121" t="s">
        <v>444</v>
      </c>
      <c r="G141" s="121" t="s">
        <v>445</v>
      </c>
      <c r="H141" s="121" t="s">
        <v>446</v>
      </c>
      <c r="I141" s="121" t="s">
        <v>447</v>
      </c>
      <c r="K141" s="121" t="s">
        <v>448</v>
      </c>
      <c r="L141" s="121" t="s">
        <v>449</v>
      </c>
    </row>
    <row r="142" spans="2:19" hidden="1" x14ac:dyDescent="0.35">
      <c r="D142" s="121" t="s">
        <v>450</v>
      </c>
      <c r="E142" s="212" t="s">
        <v>451</v>
      </c>
      <c r="G142" s="121" t="s">
        <v>452</v>
      </c>
      <c r="H142" s="121" t="s">
        <v>453</v>
      </c>
      <c r="K142" s="121" t="s">
        <v>454</v>
      </c>
      <c r="L142" s="121" t="s">
        <v>455</v>
      </c>
    </row>
    <row r="143" spans="2:19" hidden="1" x14ac:dyDescent="0.35">
      <c r="D143" s="121" t="s">
        <v>456</v>
      </c>
      <c r="E143" s="213" t="s">
        <v>457</v>
      </c>
      <c r="K143" s="121" t="s">
        <v>458</v>
      </c>
      <c r="L143" s="121" t="s">
        <v>459</v>
      </c>
    </row>
    <row r="144" spans="2:19" hidden="1" x14ac:dyDescent="0.35">
      <c r="E144" s="214" t="s">
        <v>460</v>
      </c>
      <c r="H144" s="121" t="s">
        <v>461</v>
      </c>
      <c r="K144" s="121" t="s">
        <v>462</v>
      </c>
      <c r="L144" s="121" t="s">
        <v>463</v>
      </c>
    </row>
    <row r="145" spans="2:12" hidden="1" x14ac:dyDescent="0.35">
      <c r="H145" s="121" t="s">
        <v>464</v>
      </c>
      <c r="K145" s="121" t="s">
        <v>465</v>
      </c>
      <c r="L145" s="121" t="s">
        <v>466</v>
      </c>
    </row>
    <row r="146" spans="2:12" hidden="1" x14ac:dyDescent="0.35">
      <c r="H146" s="121" t="s">
        <v>467</v>
      </c>
      <c r="K146" s="121" t="s">
        <v>468</v>
      </c>
      <c r="L146" s="121" t="s">
        <v>469</v>
      </c>
    </row>
    <row r="147" spans="2:12" hidden="1" x14ac:dyDescent="0.35">
      <c r="B147" s="121" t="s">
        <v>470</v>
      </c>
      <c r="C147" s="121" t="s">
        <v>471</v>
      </c>
      <c r="D147" s="121" t="s">
        <v>470</v>
      </c>
      <c r="G147" s="121" t="s">
        <v>472</v>
      </c>
      <c r="H147" s="121" t="s">
        <v>473</v>
      </c>
      <c r="J147" s="121" t="s">
        <v>290</v>
      </c>
      <c r="K147" s="121" t="s">
        <v>474</v>
      </c>
      <c r="L147" s="121" t="s">
        <v>475</v>
      </c>
    </row>
    <row r="148" spans="2:12" hidden="1" x14ac:dyDescent="0.35">
      <c r="B148" s="121">
        <v>1</v>
      </c>
      <c r="C148" s="121" t="s">
        <v>476</v>
      </c>
      <c r="D148" s="121" t="s">
        <v>477</v>
      </c>
      <c r="E148" s="121" t="s">
        <v>365</v>
      </c>
      <c r="F148" s="121" t="s">
        <v>11</v>
      </c>
      <c r="G148" s="121" t="s">
        <v>478</v>
      </c>
      <c r="H148" s="121" t="s">
        <v>479</v>
      </c>
      <c r="J148" s="121" t="s">
        <v>454</v>
      </c>
      <c r="K148" s="121" t="s">
        <v>480</v>
      </c>
    </row>
    <row r="149" spans="2:12" hidden="1" x14ac:dyDescent="0.35">
      <c r="B149" s="121">
        <v>2</v>
      </c>
      <c r="C149" s="121" t="s">
        <v>481</v>
      </c>
      <c r="D149" s="121" t="s">
        <v>482</v>
      </c>
      <c r="E149" s="121" t="s">
        <v>348</v>
      </c>
      <c r="F149" s="121" t="s">
        <v>18</v>
      </c>
      <c r="G149" s="121" t="s">
        <v>483</v>
      </c>
      <c r="J149" s="121" t="s">
        <v>484</v>
      </c>
      <c r="K149" s="121" t="s">
        <v>485</v>
      </c>
    </row>
    <row r="150" spans="2:12" hidden="1" x14ac:dyDescent="0.35">
      <c r="B150" s="121">
        <v>3</v>
      </c>
      <c r="C150" s="121" t="s">
        <v>486</v>
      </c>
      <c r="D150" s="121" t="s">
        <v>487</v>
      </c>
      <c r="E150" s="121" t="s">
        <v>326</v>
      </c>
      <c r="G150" s="121" t="s">
        <v>488</v>
      </c>
      <c r="J150" s="121" t="s">
        <v>489</v>
      </c>
      <c r="K150" s="121" t="s">
        <v>490</v>
      </c>
    </row>
    <row r="151" spans="2:12" hidden="1" x14ac:dyDescent="0.35">
      <c r="B151" s="121">
        <v>4</v>
      </c>
      <c r="C151" s="121" t="s">
        <v>479</v>
      </c>
      <c r="H151" s="121" t="s">
        <v>491</v>
      </c>
      <c r="I151" s="121" t="s">
        <v>492</v>
      </c>
      <c r="J151" s="121" t="s">
        <v>493</v>
      </c>
      <c r="K151" s="121" t="s">
        <v>494</v>
      </c>
    </row>
    <row r="152" spans="2:12" hidden="1" x14ac:dyDescent="0.35">
      <c r="D152" s="121" t="s">
        <v>488</v>
      </c>
      <c r="H152" s="121" t="s">
        <v>495</v>
      </c>
      <c r="I152" s="121" t="s">
        <v>496</v>
      </c>
      <c r="J152" s="121" t="s">
        <v>497</v>
      </c>
      <c r="K152" s="121" t="s">
        <v>498</v>
      </c>
    </row>
    <row r="153" spans="2:12" hidden="1" x14ac:dyDescent="0.35">
      <c r="D153" s="121" t="s">
        <v>499</v>
      </c>
      <c r="H153" s="121" t="s">
        <v>500</v>
      </c>
      <c r="I153" s="121" t="s">
        <v>501</v>
      </c>
      <c r="J153" s="121" t="s">
        <v>502</v>
      </c>
      <c r="K153" s="121" t="s">
        <v>503</v>
      </c>
    </row>
    <row r="154" spans="2:12" hidden="1" x14ac:dyDescent="0.35">
      <c r="D154" s="121" t="s">
        <v>504</v>
      </c>
      <c r="H154" s="121" t="s">
        <v>505</v>
      </c>
      <c r="J154" s="121" t="s">
        <v>506</v>
      </c>
      <c r="K154" s="121" t="s">
        <v>507</v>
      </c>
    </row>
    <row r="155" spans="2:12" hidden="1" x14ac:dyDescent="0.35">
      <c r="H155" s="121" t="s">
        <v>508</v>
      </c>
      <c r="J155" s="121" t="s">
        <v>509</v>
      </c>
    </row>
    <row r="156" spans="2:12" ht="58" hidden="1" x14ac:dyDescent="0.35">
      <c r="D156" s="215" t="s">
        <v>510</v>
      </c>
      <c r="E156" s="121" t="s">
        <v>511</v>
      </c>
      <c r="F156" s="121" t="s">
        <v>512</v>
      </c>
      <c r="G156" s="121" t="s">
        <v>513</v>
      </c>
      <c r="H156" s="121" t="s">
        <v>514</v>
      </c>
      <c r="I156" s="121" t="s">
        <v>515</v>
      </c>
      <c r="J156" s="121" t="s">
        <v>516</v>
      </c>
      <c r="K156" s="121" t="s">
        <v>517</v>
      </c>
    </row>
    <row r="157" spans="2:12" ht="72.5" hidden="1" x14ac:dyDescent="0.35">
      <c r="B157" s="121" t="s">
        <v>620</v>
      </c>
      <c r="C157" s="121" t="s">
        <v>619</v>
      </c>
      <c r="D157" s="215" t="s">
        <v>518</v>
      </c>
      <c r="E157" s="121" t="s">
        <v>519</v>
      </c>
      <c r="F157" s="121" t="s">
        <v>520</v>
      </c>
      <c r="G157" s="121" t="s">
        <v>521</v>
      </c>
      <c r="H157" s="121" t="s">
        <v>522</v>
      </c>
      <c r="I157" s="121" t="s">
        <v>523</v>
      </c>
      <c r="J157" s="121" t="s">
        <v>524</v>
      </c>
      <c r="K157" s="121" t="s">
        <v>525</v>
      </c>
    </row>
    <row r="158" spans="2:12" ht="43.5" hidden="1" x14ac:dyDescent="0.35">
      <c r="B158" s="121" t="s">
        <v>621</v>
      </c>
      <c r="C158" s="121" t="s">
        <v>618</v>
      </c>
      <c r="D158" s="215" t="s">
        <v>526</v>
      </c>
      <c r="E158" s="121" t="s">
        <v>527</v>
      </c>
      <c r="F158" s="121" t="s">
        <v>528</v>
      </c>
      <c r="G158" s="121" t="s">
        <v>529</v>
      </c>
      <c r="H158" s="121" t="s">
        <v>530</v>
      </c>
      <c r="I158" s="121" t="s">
        <v>531</v>
      </c>
      <c r="J158" s="121" t="s">
        <v>532</v>
      </c>
      <c r="K158" s="121" t="s">
        <v>533</v>
      </c>
    </row>
    <row r="159" spans="2:12" hidden="1" x14ac:dyDescent="0.35">
      <c r="B159" s="121" t="s">
        <v>622</v>
      </c>
      <c r="C159" s="121" t="s">
        <v>617</v>
      </c>
      <c r="F159" s="121" t="s">
        <v>534</v>
      </c>
      <c r="G159" s="121" t="s">
        <v>535</v>
      </c>
      <c r="H159" s="121" t="s">
        <v>536</v>
      </c>
      <c r="I159" s="121" t="s">
        <v>537</v>
      </c>
      <c r="J159" s="121" t="s">
        <v>538</v>
      </c>
      <c r="K159" s="121" t="s">
        <v>539</v>
      </c>
    </row>
    <row r="160" spans="2:12" hidden="1" x14ac:dyDescent="0.35">
      <c r="B160" s="121" t="s">
        <v>623</v>
      </c>
      <c r="G160" s="121" t="s">
        <v>540</v>
      </c>
      <c r="H160" s="121" t="s">
        <v>541</v>
      </c>
      <c r="I160" s="121" t="s">
        <v>542</v>
      </c>
      <c r="J160" s="121" t="s">
        <v>543</v>
      </c>
      <c r="K160" s="121" t="s">
        <v>544</v>
      </c>
    </row>
    <row r="161" spans="2:10" hidden="1" x14ac:dyDescent="0.35">
      <c r="C161" s="121" t="s">
        <v>545</v>
      </c>
      <c r="J161" s="121" t="s">
        <v>546</v>
      </c>
    </row>
    <row r="162" spans="2:10" hidden="1" x14ac:dyDescent="0.35">
      <c r="C162" s="121" t="s">
        <v>547</v>
      </c>
      <c r="I162" s="121" t="s">
        <v>548</v>
      </c>
      <c r="J162" s="121" t="s">
        <v>549</v>
      </c>
    </row>
    <row r="163" spans="2:10" hidden="1" x14ac:dyDescent="0.35">
      <c r="B163" s="224" t="s">
        <v>624</v>
      </c>
      <c r="C163" s="121" t="s">
        <v>550</v>
      </c>
      <c r="I163" s="121" t="s">
        <v>551</v>
      </c>
      <c r="J163" s="121" t="s">
        <v>552</v>
      </c>
    </row>
    <row r="164" spans="2:10" hidden="1" x14ac:dyDescent="0.35">
      <c r="B164" s="224" t="s">
        <v>29</v>
      </c>
      <c r="C164" s="121" t="s">
        <v>553</v>
      </c>
      <c r="D164" s="121" t="s">
        <v>554</v>
      </c>
      <c r="E164" s="121" t="s">
        <v>555</v>
      </c>
      <c r="I164" s="121" t="s">
        <v>556</v>
      </c>
      <c r="J164" s="121" t="s">
        <v>290</v>
      </c>
    </row>
    <row r="165" spans="2:10" hidden="1" x14ac:dyDescent="0.35">
      <c r="B165" s="224" t="s">
        <v>16</v>
      </c>
      <c r="D165" s="121" t="s">
        <v>557</v>
      </c>
      <c r="E165" s="121" t="s">
        <v>558</v>
      </c>
      <c r="H165" s="121" t="s">
        <v>430</v>
      </c>
      <c r="I165" s="121" t="s">
        <v>559</v>
      </c>
    </row>
    <row r="166" spans="2:10" hidden="1" x14ac:dyDescent="0.35">
      <c r="B166" s="224" t="s">
        <v>34</v>
      </c>
      <c r="D166" s="121" t="s">
        <v>560</v>
      </c>
      <c r="E166" s="121" t="s">
        <v>561</v>
      </c>
      <c r="H166" s="121" t="s">
        <v>440</v>
      </c>
      <c r="I166" s="121" t="s">
        <v>562</v>
      </c>
      <c r="J166" s="121" t="s">
        <v>563</v>
      </c>
    </row>
    <row r="167" spans="2:10" hidden="1" x14ac:dyDescent="0.35">
      <c r="B167" s="224" t="s">
        <v>625</v>
      </c>
      <c r="C167" s="121" t="s">
        <v>564</v>
      </c>
      <c r="D167" s="121" t="s">
        <v>565</v>
      </c>
      <c r="H167" s="121" t="s">
        <v>446</v>
      </c>
      <c r="I167" s="121" t="s">
        <v>566</v>
      </c>
      <c r="J167" s="121" t="s">
        <v>567</v>
      </c>
    </row>
    <row r="168" spans="2:10" hidden="1" x14ac:dyDescent="0.35">
      <c r="B168" s="224" t="s">
        <v>626</v>
      </c>
      <c r="C168" s="121" t="s">
        <v>568</v>
      </c>
      <c r="H168" s="121" t="s">
        <v>453</v>
      </c>
      <c r="I168" s="121" t="s">
        <v>569</v>
      </c>
    </row>
    <row r="169" spans="2:10" hidden="1" x14ac:dyDescent="0.35">
      <c r="B169" s="224" t="s">
        <v>627</v>
      </c>
      <c r="C169" s="121" t="s">
        <v>570</v>
      </c>
      <c r="E169" s="121" t="s">
        <v>571</v>
      </c>
      <c r="H169" s="121" t="s">
        <v>572</v>
      </c>
      <c r="I169" s="121" t="s">
        <v>573</v>
      </c>
    </row>
    <row r="170" spans="2:10" hidden="1" x14ac:dyDescent="0.35">
      <c r="B170" s="224" t="s">
        <v>628</v>
      </c>
      <c r="C170" s="121" t="s">
        <v>574</v>
      </c>
      <c r="E170" s="121" t="s">
        <v>575</v>
      </c>
      <c r="H170" s="121" t="s">
        <v>576</v>
      </c>
      <c r="I170" s="121" t="s">
        <v>577</v>
      </c>
    </row>
    <row r="171" spans="2:10" hidden="1" x14ac:dyDescent="0.35">
      <c r="B171" s="224" t="s">
        <v>629</v>
      </c>
      <c r="C171" s="121" t="s">
        <v>578</v>
      </c>
      <c r="E171" s="121" t="s">
        <v>579</v>
      </c>
      <c r="H171" s="121" t="s">
        <v>580</v>
      </c>
      <c r="I171" s="121" t="s">
        <v>581</v>
      </c>
    </row>
    <row r="172" spans="2:10" hidden="1" x14ac:dyDescent="0.35">
      <c r="B172" s="224" t="s">
        <v>630</v>
      </c>
      <c r="C172" s="121" t="s">
        <v>582</v>
      </c>
      <c r="E172" s="121" t="s">
        <v>583</v>
      </c>
      <c r="H172" s="121" t="s">
        <v>584</v>
      </c>
      <c r="I172" s="121" t="s">
        <v>585</v>
      </c>
    </row>
    <row r="173" spans="2:10" hidden="1" x14ac:dyDescent="0.35">
      <c r="B173" s="224" t="s">
        <v>631</v>
      </c>
      <c r="C173" s="121" t="s">
        <v>586</v>
      </c>
      <c r="E173" s="121" t="s">
        <v>587</v>
      </c>
      <c r="H173" s="121" t="s">
        <v>588</v>
      </c>
      <c r="I173" s="121" t="s">
        <v>589</v>
      </c>
    </row>
    <row r="174" spans="2:10" hidden="1" x14ac:dyDescent="0.35">
      <c r="B174" s="224" t="s">
        <v>632</v>
      </c>
      <c r="C174" s="121" t="s">
        <v>290</v>
      </c>
      <c r="E174" s="121" t="s">
        <v>590</v>
      </c>
      <c r="H174" s="121" t="s">
        <v>591</v>
      </c>
      <c r="I174" s="121" t="s">
        <v>592</v>
      </c>
    </row>
    <row r="175" spans="2:10" hidden="1" x14ac:dyDescent="0.35">
      <c r="B175" s="224" t="s">
        <v>633</v>
      </c>
      <c r="E175" s="121" t="s">
        <v>593</v>
      </c>
      <c r="H175" s="121" t="s">
        <v>594</v>
      </c>
      <c r="I175" s="121" t="s">
        <v>595</v>
      </c>
    </row>
    <row r="176" spans="2:10" hidden="1" x14ac:dyDescent="0.35">
      <c r="B176" s="224" t="s">
        <v>634</v>
      </c>
      <c r="E176" s="121" t="s">
        <v>596</v>
      </c>
      <c r="H176" s="121" t="s">
        <v>597</v>
      </c>
      <c r="I176" s="121" t="s">
        <v>598</v>
      </c>
    </row>
    <row r="177" spans="2:9" hidden="1" x14ac:dyDescent="0.35">
      <c r="B177" s="224" t="s">
        <v>635</v>
      </c>
      <c r="E177" s="121" t="s">
        <v>599</v>
      </c>
      <c r="H177" s="121" t="s">
        <v>600</v>
      </c>
      <c r="I177" s="121" t="s">
        <v>601</v>
      </c>
    </row>
    <row r="178" spans="2:9" hidden="1" x14ac:dyDescent="0.35">
      <c r="B178" s="224" t="s">
        <v>636</v>
      </c>
      <c r="H178" s="121" t="s">
        <v>602</v>
      </c>
      <c r="I178" s="121" t="s">
        <v>603</v>
      </c>
    </row>
    <row r="179" spans="2:9" hidden="1" x14ac:dyDescent="0.35">
      <c r="B179" s="224" t="s">
        <v>637</v>
      </c>
      <c r="H179" s="121" t="s">
        <v>604</v>
      </c>
    </row>
    <row r="180" spans="2:9" hidden="1" x14ac:dyDescent="0.35">
      <c r="B180" s="224" t="s">
        <v>638</v>
      </c>
      <c r="H180" s="121" t="s">
        <v>605</v>
      </c>
    </row>
    <row r="181" spans="2:9" hidden="1" x14ac:dyDescent="0.35">
      <c r="B181" s="224" t="s">
        <v>639</v>
      </c>
      <c r="H181" s="121" t="s">
        <v>606</v>
      </c>
    </row>
    <row r="182" spans="2:9" hidden="1" x14ac:dyDescent="0.35">
      <c r="B182" s="224" t="s">
        <v>640</v>
      </c>
      <c r="H182" s="121" t="s">
        <v>607</v>
      </c>
    </row>
    <row r="183" spans="2:9" hidden="1" x14ac:dyDescent="0.35">
      <c r="B183" s="224" t="s">
        <v>641</v>
      </c>
      <c r="D183" t="s">
        <v>608</v>
      </c>
      <c r="H183" s="121" t="s">
        <v>609</v>
      </c>
    </row>
    <row r="184" spans="2:9" hidden="1" x14ac:dyDescent="0.35">
      <c r="B184" s="224" t="s">
        <v>642</v>
      </c>
      <c r="D184" t="s">
        <v>610</v>
      </c>
      <c r="H184" s="121" t="s">
        <v>611</v>
      </c>
    </row>
    <row r="185" spans="2:9" hidden="1" x14ac:dyDescent="0.35">
      <c r="B185" s="224" t="s">
        <v>643</v>
      </c>
      <c r="D185" t="s">
        <v>612</v>
      </c>
      <c r="H185" s="121" t="s">
        <v>613</v>
      </c>
    </row>
    <row r="186" spans="2:9" hidden="1" x14ac:dyDescent="0.35">
      <c r="B186" s="224" t="s">
        <v>644</v>
      </c>
      <c r="D186" t="s">
        <v>610</v>
      </c>
      <c r="H186" s="121" t="s">
        <v>614</v>
      </c>
    </row>
    <row r="187" spans="2:9" hidden="1" x14ac:dyDescent="0.35">
      <c r="B187" s="224" t="s">
        <v>645</v>
      </c>
      <c r="D187" t="s">
        <v>615</v>
      </c>
    </row>
    <row r="188" spans="2:9" hidden="1" x14ac:dyDescent="0.35">
      <c r="B188" s="224" t="s">
        <v>646</v>
      </c>
      <c r="D188" t="s">
        <v>610</v>
      </c>
    </row>
    <row r="189" spans="2:9" hidden="1" x14ac:dyDescent="0.35">
      <c r="B189" s="224" t="s">
        <v>647</v>
      </c>
    </row>
    <row r="190" spans="2:9" hidden="1" x14ac:dyDescent="0.35">
      <c r="B190" s="224" t="s">
        <v>648</v>
      </c>
    </row>
    <row r="191" spans="2:9" hidden="1" x14ac:dyDescent="0.35">
      <c r="B191" s="224" t="s">
        <v>649</v>
      </c>
    </row>
    <row r="192" spans="2:9" hidden="1" x14ac:dyDescent="0.35">
      <c r="B192" s="224" t="s">
        <v>650</v>
      </c>
    </row>
    <row r="193" spans="2:2" hidden="1" x14ac:dyDescent="0.35">
      <c r="B193" s="224" t="s">
        <v>651</v>
      </c>
    </row>
    <row r="194" spans="2:2" hidden="1" x14ac:dyDescent="0.35">
      <c r="B194" s="224" t="s">
        <v>652</v>
      </c>
    </row>
    <row r="195" spans="2:2" hidden="1" x14ac:dyDescent="0.35">
      <c r="B195" s="224" t="s">
        <v>653</v>
      </c>
    </row>
    <row r="196" spans="2:2" hidden="1" x14ac:dyDescent="0.35">
      <c r="B196" s="224" t="s">
        <v>654</v>
      </c>
    </row>
    <row r="197" spans="2:2" hidden="1" x14ac:dyDescent="0.35">
      <c r="B197" s="224" t="s">
        <v>655</v>
      </c>
    </row>
    <row r="198" spans="2:2" hidden="1" x14ac:dyDescent="0.35">
      <c r="B198" s="224" t="s">
        <v>50</v>
      </c>
    </row>
    <row r="199" spans="2:2" hidden="1" x14ac:dyDescent="0.35">
      <c r="B199" s="224" t="s">
        <v>56</v>
      </c>
    </row>
    <row r="200" spans="2:2" hidden="1" x14ac:dyDescent="0.35">
      <c r="B200" s="224" t="s">
        <v>58</v>
      </c>
    </row>
    <row r="201" spans="2:2" hidden="1" x14ac:dyDescent="0.35">
      <c r="B201" s="224" t="s">
        <v>60</v>
      </c>
    </row>
    <row r="202" spans="2:2" hidden="1" x14ac:dyDescent="0.35">
      <c r="B202" s="224" t="s">
        <v>23</v>
      </c>
    </row>
    <row r="203" spans="2:2" hidden="1" x14ac:dyDescent="0.35">
      <c r="B203" s="224" t="s">
        <v>62</v>
      </c>
    </row>
    <row r="204" spans="2:2" hidden="1" x14ac:dyDescent="0.35">
      <c r="B204" s="224" t="s">
        <v>64</v>
      </c>
    </row>
    <row r="205" spans="2:2" hidden="1" x14ac:dyDescent="0.35">
      <c r="B205" s="224" t="s">
        <v>66</v>
      </c>
    </row>
    <row r="206" spans="2:2" hidden="1" x14ac:dyDescent="0.35">
      <c r="B206" s="224" t="s">
        <v>67</v>
      </c>
    </row>
    <row r="207" spans="2:2" hidden="1" x14ac:dyDescent="0.35">
      <c r="B207" s="224" t="s">
        <v>68</v>
      </c>
    </row>
    <row r="208" spans="2:2" hidden="1" x14ac:dyDescent="0.35">
      <c r="B208" s="224" t="s">
        <v>69</v>
      </c>
    </row>
    <row r="209" spans="2:2" hidden="1" x14ac:dyDescent="0.35">
      <c r="B209" s="224" t="s">
        <v>656</v>
      </c>
    </row>
    <row r="210" spans="2:2" hidden="1" x14ac:dyDescent="0.35">
      <c r="B210" s="224" t="s">
        <v>657</v>
      </c>
    </row>
    <row r="211" spans="2:2" hidden="1" x14ac:dyDescent="0.35">
      <c r="B211" s="224" t="s">
        <v>73</v>
      </c>
    </row>
    <row r="212" spans="2:2" hidden="1" x14ac:dyDescent="0.35">
      <c r="B212" s="224" t="s">
        <v>75</v>
      </c>
    </row>
    <row r="213" spans="2:2" hidden="1" x14ac:dyDescent="0.35">
      <c r="B213" s="224" t="s">
        <v>79</v>
      </c>
    </row>
    <row r="214" spans="2:2" hidden="1" x14ac:dyDescent="0.35">
      <c r="B214" s="224" t="s">
        <v>658</v>
      </c>
    </row>
    <row r="215" spans="2:2" hidden="1" x14ac:dyDescent="0.35">
      <c r="B215" s="224" t="s">
        <v>659</v>
      </c>
    </row>
    <row r="216" spans="2:2" hidden="1" x14ac:dyDescent="0.35">
      <c r="B216" s="224" t="s">
        <v>660</v>
      </c>
    </row>
    <row r="217" spans="2:2" hidden="1" x14ac:dyDescent="0.35">
      <c r="B217" s="224" t="s">
        <v>77</v>
      </c>
    </row>
    <row r="218" spans="2:2" hidden="1" x14ac:dyDescent="0.35">
      <c r="B218" s="224" t="s">
        <v>78</v>
      </c>
    </row>
    <row r="219" spans="2:2" hidden="1" x14ac:dyDescent="0.35">
      <c r="B219" s="224" t="s">
        <v>81</v>
      </c>
    </row>
    <row r="220" spans="2:2" hidden="1" x14ac:dyDescent="0.35">
      <c r="B220" s="224" t="s">
        <v>83</v>
      </c>
    </row>
    <row r="221" spans="2:2" hidden="1" x14ac:dyDescent="0.35">
      <c r="B221" s="224" t="s">
        <v>661</v>
      </c>
    </row>
    <row r="222" spans="2:2" hidden="1" x14ac:dyDescent="0.35">
      <c r="B222" s="224" t="s">
        <v>82</v>
      </c>
    </row>
    <row r="223" spans="2:2" hidden="1" x14ac:dyDescent="0.35">
      <c r="B223" s="224" t="s">
        <v>84</v>
      </c>
    </row>
    <row r="224" spans="2:2" hidden="1" x14ac:dyDescent="0.35">
      <c r="B224" s="224" t="s">
        <v>87</v>
      </c>
    </row>
    <row r="225" spans="2:2" hidden="1" x14ac:dyDescent="0.35">
      <c r="B225" s="224" t="s">
        <v>86</v>
      </c>
    </row>
    <row r="226" spans="2:2" hidden="1" x14ac:dyDescent="0.35">
      <c r="B226" s="224" t="s">
        <v>662</v>
      </c>
    </row>
    <row r="227" spans="2:2" hidden="1" x14ac:dyDescent="0.35">
      <c r="B227" s="224" t="s">
        <v>93</v>
      </c>
    </row>
    <row r="228" spans="2:2" hidden="1" x14ac:dyDescent="0.35">
      <c r="B228" s="224" t="s">
        <v>95</v>
      </c>
    </row>
    <row r="229" spans="2:2" hidden="1" x14ac:dyDescent="0.35">
      <c r="B229" s="224" t="s">
        <v>96</v>
      </c>
    </row>
    <row r="230" spans="2:2" hidden="1" x14ac:dyDescent="0.35">
      <c r="B230" s="224" t="s">
        <v>97</v>
      </c>
    </row>
    <row r="231" spans="2:2" hidden="1" x14ac:dyDescent="0.35">
      <c r="B231" s="224" t="s">
        <v>663</v>
      </c>
    </row>
    <row r="232" spans="2:2" hidden="1" x14ac:dyDescent="0.35">
      <c r="B232" s="224" t="s">
        <v>664</v>
      </c>
    </row>
    <row r="233" spans="2:2" hidden="1" x14ac:dyDescent="0.35">
      <c r="B233" s="224" t="s">
        <v>98</v>
      </c>
    </row>
    <row r="234" spans="2:2" hidden="1" x14ac:dyDescent="0.35">
      <c r="B234" s="224" t="s">
        <v>152</v>
      </c>
    </row>
    <row r="235" spans="2:2" hidden="1" x14ac:dyDescent="0.35">
      <c r="B235" s="224" t="s">
        <v>665</v>
      </c>
    </row>
    <row r="236" spans="2:2" ht="29" hidden="1" x14ac:dyDescent="0.35">
      <c r="B236" s="224" t="s">
        <v>666</v>
      </c>
    </row>
    <row r="237" spans="2:2" hidden="1" x14ac:dyDescent="0.35">
      <c r="B237" s="224" t="s">
        <v>103</v>
      </c>
    </row>
    <row r="238" spans="2:2" hidden="1" x14ac:dyDescent="0.35">
      <c r="B238" s="224" t="s">
        <v>105</v>
      </c>
    </row>
    <row r="239" spans="2:2" hidden="1" x14ac:dyDescent="0.35">
      <c r="B239" s="224" t="s">
        <v>667</v>
      </c>
    </row>
    <row r="240" spans="2:2" hidden="1" x14ac:dyDescent="0.35">
      <c r="B240" s="224" t="s">
        <v>153</v>
      </c>
    </row>
    <row r="241" spans="2:2" hidden="1" x14ac:dyDescent="0.35">
      <c r="B241" s="224" t="s">
        <v>170</v>
      </c>
    </row>
    <row r="242" spans="2:2" hidden="1" x14ac:dyDescent="0.35">
      <c r="B242" s="224" t="s">
        <v>104</v>
      </c>
    </row>
    <row r="243" spans="2:2" hidden="1" x14ac:dyDescent="0.35">
      <c r="B243" s="224" t="s">
        <v>108</v>
      </c>
    </row>
    <row r="244" spans="2:2" hidden="1" x14ac:dyDescent="0.35">
      <c r="B244" s="224" t="s">
        <v>102</v>
      </c>
    </row>
    <row r="245" spans="2:2" hidden="1" x14ac:dyDescent="0.35">
      <c r="B245" s="224" t="s">
        <v>124</v>
      </c>
    </row>
    <row r="246" spans="2:2" hidden="1" x14ac:dyDescent="0.35">
      <c r="B246" s="224" t="s">
        <v>668</v>
      </c>
    </row>
    <row r="247" spans="2:2" hidden="1" x14ac:dyDescent="0.35">
      <c r="B247" s="224" t="s">
        <v>110</v>
      </c>
    </row>
    <row r="248" spans="2:2" hidden="1" x14ac:dyDescent="0.35">
      <c r="B248" s="224" t="s">
        <v>113</v>
      </c>
    </row>
    <row r="249" spans="2:2" hidden="1" x14ac:dyDescent="0.35">
      <c r="B249" s="224" t="s">
        <v>119</v>
      </c>
    </row>
    <row r="250" spans="2:2" hidden="1" x14ac:dyDescent="0.35">
      <c r="B250" s="224" t="s">
        <v>116</v>
      </c>
    </row>
    <row r="251" spans="2:2" ht="29" hidden="1" x14ac:dyDescent="0.35">
      <c r="B251" s="224" t="s">
        <v>669</v>
      </c>
    </row>
    <row r="252" spans="2:2" hidden="1" x14ac:dyDescent="0.35">
      <c r="B252" s="224" t="s">
        <v>114</v>
      </c>
    </row>
    <row r="253" spans="2:2" hidden="1" x14ac:dyDescent="0.35">
      <c r="B253" s="224" t="s">
        <v>115</v>
      </c>
    </row>
    <row r="254" spans="2:2" hidden="1" x14ac:dyDescent="0.35">
      <c r="B254" s="224" t="s">
        <v>126</v>
      </c>
    </row>
    <row r="255" spans="2:2" hidden="1" x14ac:dyDescent="0.35">
      <c r="B255" s="224" t="s">
        <v>123</v>
      </c>
    </row>
    <row r="256" spans="2:2" hidden="1" x14ac:dyDescent="0.35">
      <c r="B256" s="224" t="s">
        <v>122</v>
      </c>
    </row>
    <row r="257" spans="2:2" hidden="1" x14ac:dyDescent="0.35">
      <c r="B257" s="224" t="s">
        <v>125</v>
      </c>
    </row>
    <row r="258" spans="2:2" hidden="1" x14ac:dyDescent="0.35">
      <c r="B258" s="224" t="s">
        <v>117</v>
      </c>
    </row>
    <row r="259" spans="2:2" hidden="1" x14ac:dyDescent="0.35">
      <c r="B259" s="224" t="s">
        <v>118</v>
      </c>
    </row>
    <row r="260" spans="2:2" hidden="1" x14ac:dyDescent="0.35">
      <c r="B260" s="224" t="s">
        <v>111</v>
      </c>
    </row>
    <row r="261" spans="2:2" hidden="1" x14ac:dyDescent="0.35">
      <c r="B261" s="224" t="s">
        <v>112</v>
      </c>
    </row>
    <row r="262" spans="2:2" hidden="1" x14ac:dyDescent="0.35">
      <c r="B262" s="224" t="s">
        <v>127</v>
      </c>
    </row>
    <row r="263" spans="2:2" hidden="1" x14ac:dyDescent="0.35">
      <c r="B263" s="224" t="s">
        <v>133</v>
      </c>
    </row>
    <row r="264" spans="2:2" hidden="1" x14ac:dyDescent="0.35">
      <c r="B264" s="224" t="s">
        <v>134</v>
      </c>
    </row>
    <row r="265" spans="2:2" hidden="1" x14ac:dyDescent="0.35">
      <c r="B265" s="224" t="s">
        <v>132</v>
      </c>
    </row>
    <row r="266" spans="2:2" hidden="1" x14ac:dyDescent="0.35">
      <c r="B266" s="224" t="s">
        <v>670</v>
      </c>
    </row>
    <row r="267" spans="2:2" hidden="1" x14ac:dyDescent="0.35">
      <c r="B267" s="224" t="s">
        <v>129</v>
      </c>
    </row>
    <row r="268" spans="2:2" hidden="1" x14ac:dyDescent="0.35">
      <c r="B268" s="224" t="s">
        <v>128</v>
      </c>
    </row>
    <row r="269" spans="2:2" hidden="1" x14ac:dyDescent="0.35">
      <c r="B269" s="224" t="s">
        <v>136</v>
      </c>
    </row>
    <row r="270" spans="2:2" hidden="1" x14ac:dyDescent="0.35">
      <c r="B270" s="224" t="s">
        <v>137</v>
      </c>
    </row>
    <row r="271" spans="2:2" hidden="1" x14ac:dyDescent="0.35">
      <c r="B271" s="224" t="s">
        <v>139</v>
      </c>
    </row>
    <row r="272" spans="2:2" hidden="1" x14ac:dyDescent="0.35">
      <c r="B272" s="224" t="s">
        <v>142</v>
      </c>
    </row>
    <row r="273" spans="2:2" hidden="1" x14ac:dyDescent="0.35">
      <c r="B273" s="224" t="s">
        <v>143</v>
      </c>
    </row>
    <row r="274" spans="2:2" hidden="1" x14ac:dyDescent="0.35">
      <c r="B274" s="224" t="s">
        <v>138</v>
      </c>
    </row>
    <row r="275" spans="2:2" hidden="1" x14ac:dyDescent="0.35">
      <c r="B275" s="224" t="s">
        <v>140</v>
      </c>
    </row>
    <row r="276" spans="2:2" hidden="1" x14ac:dyDescent="0.35">
      <c r="B276" s="224" t="s">
        <v>144</v>
      </c>
    </row>
    <row r="277" spans="2:2" hidden="1" x14ac:dyDescent="0.35">
      <c r="B277" s="224" t="s">
        <v>671</v>
      </c>
    </row>
    <row r="278" spans="2:2" hidden="1" x14ac:dyDescent="0.35">
      <c r="B278" s="224" t="s">
        <v>141</v>
      </c>
    </row>
    <row r="279" spans="2:2" hidden="1" x14ac:dyDescent="0.35">
      <c r="B279" s="224" t="s">
        <v>149</v>
      </c>
    </row>
    <row r="280" spans="2:2" hidden="1" x14ac:dyDescent="0.35">
      <c r="B280" s="224" t="s">
        <v>150</v>
      </c>
    </row>
    <row r="281" spans="2:2" hidden="1" x14ac:dyDescent="0.35">
      <c r="B281" s="224" t="s">
        <v>151</v>
      </c>
    </row>
    <row r="282" spans="2:2" hidden="1" x14ac:dyDescent="0.35">
      <c r="B282" s="224" t="s">
        <v>158</v>
      </c>
    </row>
    <row r="283" spans="2:2" hidden="1" x14ac:dyDescent="0.35">
      <c r="B283" s="224" t="s">
        <v>171</v>
      </c>
    </row>
    <row r="284" spans="2:2" hidden="1" x14ac:dyDescent="0.35">
      <c r="B284" s="224" t="s">
        <v>159</v>
      </c>
    </row>
    <row r="285" spans="2:2" hidden="1" x14ac:dyDescent="0.35">
      <c r="B285" s="224" t="s">
        <v>166</v>
      </c>
    </row>
    <row r="286" spans="2:2" hidden="1" x14ac:dyDescent="0.35">
      <c r="B286" s="224" t="s">
        <v>162</v>
      </c>
    </row>
    <row r="287" spans="2:2" hidden="1" x14ac:dyDescent="0.35">
      <c r="B287" s="224" t="s">
        <v>65</v>
      </c>
    </row>
    <row r="288" spans="2:2" hidden="1" x14ac:dyDescent="0.35">
      <c r="B288" s="224" t="s">
        <v>156</v>
      </c>
    </row>
    <row r="289" spans="2:2" hidden="1" x14ac:dyDescent="0.35">
      <c r="B289" s="224" t="s">
        <v>160</v>
      </c>
    </row>
    <row r="290" spans="2:2" hidden="1" x14ac:dyDescent="0.35">
      <c r="B290" s="224" t="s">
        <v>157</v>
      </c>
    </row>
    <row r="291" spans="2:2" hidden="1" x14ac:dyDescent="0.35">
      <c r="B291" s="224" t="s">
        <v>172</v>
      </c>
    </row>
    <row r="292" spans="2:2" hidden="1" x14ac:dyDescent="0.35">
      <c r="B292" s="224" t="s">
        <v>672</v>
      </c>
    </row>
    <row r="293" spans="2:2" hidden="1" x14ac:dyDescent="0.35">
      <c r="B293" s="224" t="s">
        <v>165</v>
      </c>
    </row>
    <row r="294" spans="2:2" hidden="1" x14ac:dyDescent="0.35">
      <c r="B294" s="224" t="s">
        <v>173</v>
      </c>
    </row>
    <row r="295" spans="2:2" hidden="1" x14ac:dyDescent="0.35">
      <c r="B295" s="224" t="s">
        <v>161</v>
      </c>
    </row>
    <row r="296" spans="2:2" hidden="1" x14ac:dyDescent="0.35">
      <c r="B296" s="224" t="s">
        <v>176</v>
      </c>
    </row>
    <row r="297" spans="2:2" hidden="1" x14ac:dyDescent="0.35">
      <c r="B297" s="224" t="s">
        <v>673</v>
      </c>
    </row>
    <row r="298" spans="2:2" hidden="1" x14ac:dyDescent="0.35">
      <c r="B298" s="224" t="s">
        <v>181</v>
      </c>
    </row>
    <row r="299" spans="2:2" hidden="1" x14ac:dyDescent="0.35">
      <c r="B299" s="224" t="s">
        <v>178</v>
      </c>
    </row>
    <row r="300" spans="2:2" hidden="1" x14ac:dyDescent="0.35">
      <c r="B300" s="224" t="s">
        <v>177</v>
      </c>
    </row>
    <row r="301" spans="2:2" hidden="1" x14ac:dyDescent="0.35">
      <c r="B301" s="224" t="s">
        <v>186</v>
      </c>
    </row>
    <row r="302" spans="2:2" hidden="1" x14ac:dyDescent="0.35">
      <c r="B302" s="224" t="s">
        <v>182</v>
      </c>
    </row>
    <row r="303" spans="2:2" hidden="1" x14ac:dyDescent="0.35">
      <c r="B303" s="224" t="s">
        <v>183</v>
      </c>
    </row>
    <row r="304" spans="2:2" hidden="1" x14ac:dyDescent="0.35">
      <c r="B304" s="224" t="s">
        <v>184</v>
      </c>
    </row>
    <row r="305" spans="2:2" hidden="1" x14ac:dyDescent="0.35">
      <c r="B305" s="224" t="s">
        <v>185</v>
      </c>
    </row>
    <row r="306" spans="2:2" hidden="1" x14ac:dyDescent="0.35">
      <c r="B306" s="224" t="s">
        <v>187</v>
      </c>
    </row>
    <row r="307" spans="2:2" hidden="1" x14ac:dyDescent="0.35">
      <c r="B307" s="224" t="s">
        <v>674</v>
      </c>
    </row>
    <row r="308" spans="2:2" hidden="1" x14ac:dyDescent="0.35">
      <c r="B308" s="224" t="s">
        <v>188</v>
      </c>
    </row>
    <row r="309" spans="2:2" hidden="1" x14ac:dyDescent="0.35">
      <c r="B309" s="224" t="s">
        <v>189</v>
      </c>
    </row>
    <row r="310" spans="2:2" hidden="1" x14ac:dyDescent="0.35">
      <c r="B310" s="224" t="s">
        <v>194</v>
      </c>
    </row>
    <row r="311" spans="2:2" hidden="1" x14ac:dyDescent="0.35">
      <c r="B311" s="224" t="s">
        <v>195</v>
      </c>
    </row>
    <row r="312" spans="2:2" ht="29" hidden="1" x14ac:dyDescent="0.35">
      <c r="B312" s="224" t="s">
        <v>154</v>
      </c>
    </row>
    <row r="313" spans="2:2" hidden="1" x14ac:dyDescent="0.35">
      <c r="B313" s="224" t="s">
        <v>675</v>
      </c>
    </row>
    <row r="314" spans="2:2" hidden="1" x14ac:dyDescent="0.35">
      <c r="B314" s="224" t="s">
        <v>676</v>
      </c>
    </row>
    <row r="315" spans="2:2" hidden="1" x14ac:dyDescent="0.35">
      <c r="B315" s="224" t="s">
        <v>196</v>
      </c>
    </row>
    <row r="316" spans="2:2" hidden="1" x14ac:dyDescent="0.35">
      <c r="B316" s="224" t="s">
        <v>155</v>
      </c>
    </row>
    <row r="317" spans="2:2" hidden="1" x14ac:dyDescent="0.35">
      <c r="B317" s="224" t="s">
        <v>677</v>
      </c>
    </row>
    <row r="318" spans="2:2" hidden="1" x14ac:dyDescent="0.35">
      <c r="B318" s="224" t="s">
        <v>168</v>
      </c>
    </row>
    <row r="319" spans="2:2" hidden="1" x14ac:dyDescent="0.35">
      <c r="B319" s="224" t="s">
        <v>200</v>
      </c>
    </row>
    <row r="320" spans="2:2" hidden="1" x14ac:dyDescent="0.35">
      <c r="B320" s="224" t="s">
        <v>201</v>
      </c>
    </row>
    <row r="321" spans="2:2" hidden="1" x14ac:dyDescent="0.35">
      <c r="B321" s="224" t="s">
        <v>180</v>
      </c>
    </row>
    <row r="322" spans="2:2" hidden="1" x14ac:dyDescent="0.35"/>
  </sheetData>
  <dataConsolidate/>
  <mergeCells count="352">
    <mergeCell ref="D25:G25"/>
    <mergeCell ref="H25:K25"/>
    <mergeCell ref="L25:O25"/>
    <mergeCell ref="P25:S25"/>
    <mergeCell ref="L26:M26"/>
    <mergeCell ref="P26:Q26"/>
    <mergeCell ref="B10:C10"/>
    <mergeCell ref="D19:G19"/>
    <mergeCell ref="H19:K19"/>
    <mergeCell ref="L19:O19"/>
    <mergeCell ref="P19:S19"/>
    <mergeCell ref="B20:B23"/>
    <mergeCell ref="C20:C23"/>
    <mergeCell ref="B29:B38"/>
    <mergeCell ref="C29:C38"/>
    <mergeCell ref="K27:K28"/>
    <mergeCell ref="N27:N28"/>
    <mergeCell ref="O27:O28"/>
    <mergeCell ref="F27:F28"/>
    <mergeCell ref="G27:G28"/>
    <mergeCell ref="J27:J28"/>
    <mergeCell ref="B26:B28"/>
    <mergeCell ref="C26:C28"/>
    <mergeCell ref="D26:E26"/>
    <mergeCell ref="H26:I26"/>
    <mergeCell ref="P46:P47"/>
    <mergeCell ref="Q46:Q47"/>
    <mergeCell ref="P49:P50"/>
    <mergeCell ref="Q49:Q50"/>
    <mergeCell ref="R27:R28"/>
    <mergeCell ref="S27:S28"/>
    <mergeCell ref="L40:L41"/>
    <mergeCell ref="M40:M41"/>
    <mergeCell ref="L46:L47"/>
    <mergeCell ref="M46:M47"/>
    <mergeCell ref="P40:P41"/>
    <mergeCell ref="Q40:Q41"/>
    <mergeCell ref="P43:P44"/>
    <mergeCell ref="Q43:Q44"/>
    <mergeCell ref="B56:B59"/>
    <mergeCell ref="C56:C57"/>
    <mergeCell ref="F56:G56"/>
    <mergeCell ref="F57:G57"/>
    <mergeCell ref="D52:G52"/>
    <mergeCell ref="H52:K52"/>
    <mergeCell ref="L52:O52"/>
    <mergeCell ref="P52:S52"/>
    <mergeCell ref="D49:D50"/>
    <mergeCell ref="E49:E50"/>
    <mergeCell ref="B53:B55"/>
    <mergeCell ref="C53:C55"/>
    <mergeCell ref="H49:H50"/>
    <mergeCell ref="I49:I50"/>
    <mergeCell ref="L49:L50"/>
    <mergeCell ref="M49:M50"/>
    <mergeCell ref="N54:N55"/>
    <mergeCell ref="O54:O55"/>
    <mergeCell ref="B39:B50"/>
    <mergeCell ref="C39:C50"/>
    <mergeCell ref="D46:D47"/>
    <mergeCell ref="E46:E47"/>
    <mergeCell ref="H46:H47"/>
    <mergeCell ref="I46:I47"/>
    <mergeCell ref="H40:H41"/>
    <mergeCell ref="I40:I41"/>
    <mergeCell ref="D43:D44"/>
    <mergeCell ref="E43:E44"/>
    <mergeCell ref="H43:H44"/>
    <mergeCell ref="I43:I44"/>
    <mergeCell ref="L43:L44"/>
    <mergeCell ref="M43:M44"/>
    <mergeCell ref="D40:D41"/>
    <mergeCell ref="E40:E41"/>
    <mergeCell ref="J57:K57"/>
    <mergeCell ref="N57:O57"/>
    <mergeCell ref="R57:S57"/>
    <mergeCell ref="F62:G62"/>
    <mergeCell ref="H62:I62"/>
    <mergeCell ref="J62:K62"/>
    <mergeCell ref="D53:E53"/>
    <mergeCell ref="H53:I53"/>
    <mergeCell ref="L53:M53"/>
    <mergeCell ref="P53:Q53"/>
    <mergeCell ref="F54:F55"/>
    <mergeCell ref="G54:G55"/>
    <mergeCell ref="J54:J55"/>
    <mergeCell ref="K54:K55"/>
    <mergeCell ref="R54:R55"/>
    <mergeCell ref="S54:S55"/>
    <mergeCell ref="J56:K56"/>
    <mergeCell ref="N56:O56"/>
    <mergeCell ref="R56:S56"/>
    <mergeCell ref="J65:K65"/>
    <mergeCell ref="N65:O65"/>
    <mergeCell ref="R65:S65"/>
    <mergeCell ref="L63:M63"/>
    <mergeCell ref="N63:O63"/>
    <mergeCell ref="C58:C59"/>
    <mergeCell ref="D61:G61"/>
    <mergeCell ref="H61:K61"/>
    <mergeCell ref="L61:O61"/>
    <mergeCell ref="P61:S61"/>
    <mergeCell ref="L62:M62"/>
    <mergeCell ref="N62:O62"/>
    <mergeCell ref="P62:Q62"/>
    <mergeCell ref="R62:S62"/>
    <mergeCell ref="D67:G67"/>
    <mergeCell ref="H67:K67"/>
    <mergeCell ref="L67:O67"/>
    <mergeCell ref="P67:S67"/>
    <mergeCell ref="R69:S69"/>
    <mergeCell ref="J70:K70"/>
    <mergeCell ref="N70:O70"/>
    <mergeCell ref="N68:O68"/>
    <mergeCell ref="B62:B63"/>
    <mergeCell ref="C62:C63"/>
    <mergeCell ref="D63:E63"/>
    <mergeCell ref="F63:G63"/>
    <mergeCell ref="H63:I63"/>
    <mergeCell ref="J63:K63"/>
    <mergeCell ref="D62:E62"/>
    <mergeCell ref="P63:Q63"/>
    <mergeCell ref="R63:S63"/>
    <mergeCell ref="B64:B65"/>
    <mergeCell ref="C64:C65"/>
    <mergeCell ref="F64:G64"/>
    <mergeCell ref="J64:K64"/>
    <mergeCell ref="N64:O64"/>
    <mergeCell ref="R64:S64"/>
    <mergeCell ref="F65:G65"/>
    <mergeCell ref="B68:B76"/>
    <mergeCell ref="C68:C69"/>
    <mergeCell ref="F68:G68"/>
    <mergeCell ref="F69:G69"/>
    <mergeCell ref="C70:C76"/>
    <mergeCell ref="R68:S68"/>
    <mergeCell ref="J76:K76"/>
    <mergeCell ref="N76:O76"/>
    <mergeCell ref="F76:G76"/>
    <mergeCell ref="F73:G73"/>
    <mergeCell ref="F75:G75"/>
    <mergeCell ref="J75:K75"/>
    <mergeCell ref="N75:O75"/>
    <mergeCell ref="R75:S75"/>
    <mergeCell ref="F70:G70"/>
    <mergeCell ref="F72:G72"/>
    <mergeCell ref="F74:G74"/>
    <mergeCell ref="N72:O72"/>
    <mergeCell ref="R72:S72"/>
    <mergeCell ref="J73:K73"/>
    <mergeCell ref="J72:K72"/>
    <mergeCell ref="R70:S70"/>
    <mergeCell ref="F71:G71"/>
    <mergeCell ref="J71:K71"/>
    <mergeCell ref="N71:O71"/>
    <mergeCell ref="R71:S71"/>
    <mergeCell ref="N73:O73"/>
    <mergeCell ref="R73:S73"/>
    <mergeCell ref="N74:O74"/>
    <mergeCell ref="R74:S74"/>
    <mergeCell ref="R76:S76"/>
    <mergeCell ref="I80:J80"/>
    <mergeCell ref="M80:N80"/>
    <mergeCell ref="Q80:R80"/>
    <mergeCell ref="Q79:R79"/>
    <mergeCell ref="M77:N77"/>
    <mergeCell ref="Q77:R77"/>
    <mergeCell ref="J74:K74"/>
    <mergeCell ref="I81:J81"/>
    <mergeCell ref="M81:N81"/>
    <mergeCell ref="I78:J78"/>
    <mergeCell ref="M78:N78"/>
    <mergeCell ref="I83:J83"/>
    <mergeCell ref="Q78:R78"/>
    <mergeCell ref="M82:N82"/>
    <mergeCell ref="Q82:R82"/>
    <mergeCell ref="M83:N83"/>
    <mergeCell ref="Q83:R83"/>
    <mergeCell ref="M79:N79"/>
    <mergeCell ref="Q81:R81"/>
    <mergeCell ref="D92:D93"/>
    <mergeCell ref="E92:E93"/>
    <mergeCell ref="F92:F93"/>
    <mergeCell ref="B77:B83"/>
    <mergeCell ref="C77:C83"/>
    <mergeCell ref="E77:F77"/>
    <mergeCell ref="I77:J77"/>
    <mergeCell ref="E78:F78"/>
    <mergeCell ref="E80:F80"/>
    <mergeCell ref="E82:F82"/>
    <mergeCell ref="I82:J82"/>
    <mergeCell ref="E83:F83"/>
    <mergeCell ref="E79:F79"/>
    <mergeCell ref="I79:J79"/>
    <mergeCell ref="D85:G85"/>
    <mergeCell ref="E81:F81"/>
    <mergeCell ref="B86:B87"/>
    <mergeCell ref="C86:C87"/>
    <mergeCell ref="D86:E86"/>
    <mergeCell ref="H86:I86"/>
    <mergeCell ref="D87:E87"/>
    <mergeCell ref="H85:K85"/>
    <mergeCell ref="E89:E90"/>
    <mergeCell ref="F89:F90"/>
    <mergeCell ref="H92:H93"/>
    <mergeCell ref="I92:I93"/>
    <mergeCell ref="J92:J93"/>
    <mergeCell ref="K92:K93"/>
    <mergeCell ref="L92:L93"/>
    <mergeCell ref="H89:H90"/>
    <mergeCell ref="I89:I90"/>
    <mergeCell ref="J89:J90"/>
    <mergeCell ref="K89:K90"/>
    <mergeCell ref="L89:L90"/>
    <mergeCell ref="B102:B111"/>
    <mergeCell ref="C102:C103"/>
    <mergeCell ref="F102:G102"/>
    <mergeCell ref="J102:K102"/>
    <mergeCell ref="C104:C111"/>
    <mergeCell ref="D98:D99"/>
    <mergeCell ref="E98:E99"/>
    <mergeCell ref="F98:F99"/>
    <mergeCell ref="H95:H96"/>
    <mergeCell ref="D95:D96"/>
    <mergeCell ref="E95:E96"/>
    <mergeCell ref="F95:F96"/>
    <mergeCell ref="I95:I96"/>
    <mergeCell ref="J95:J96"/>
    <mergeCell ref="G98:G99"/>
    <mergeCell ref="H98:H99"/>
    <mergeCell ref="H101:K101"/>
    <mergeCell ref="N103:O103"/>
    <mergeCell ref="J98:J99"/>
    <mergeCell ref="K98:K99"/>
    <mergeCell ref="I98:I99"/>
    <mergeCell ref="O98:O99"/>
    <mergeCell ref="I122:J122"/>
    <mergeCell ref="M117:N117"/>
    <mergeCell ref="M118:N118"/>
    <mergeCell ref="M119:N119"/>
    <mergeCell ref="L101:O101"/>
    <mergeCell ref="L98:L99"/>
    <mergeCell ref="N98:N99"/>
    <mergeCell ref="N102:O102"/>
    <mergeCell ref="M98:M99"/>
    <mergeCell ref="J68:K68"/>
    <mergeCell ref="J69:K69"/>
    <mergeCell ref="P124:S124"/>
    <mergeCell ref="M120:N120"/>
    <mergeCell ref="M121:N121"/>
    <mergeCell ref="M122:N122"/>
    <mergeCell ref="N69:O69"/>
    <mergeCell ref="M89:M90"/>
    <mergeCell ref="N89:N90"/>
    <mergeCell ref="O89:O90"/>
    <mergeCell ref="P89:P90"/>
    <mergeCell ref="I115:J115"/>
    <mergeCell ref="I116:J116"/>
    <mergeCell ref="M115:N115"/>
    <mergeCell ref="M116:N116"/>
    <mergeCell ref="I120:J120"/>
    <mergeCell ref="I121:J121"/>
    <mergeCell ref="I118:J118"/>
    <mergeCell ref="I119:J119"/>
    <mergeCell ref="I117:J117"/>
    <mergeCell ref="K95:K96"/>
    <mergeCell ref="H124:K124"/>
    <mergeCell ref="P98:P99"/>
    <mergeCell ref="J103:K103"/>
    <mergeCell ref="C2:G2"/>
    <mergeCell ref="B6:G6"/>
    <mergeCell ref="B7:G7"/>
    <mergeCell ref="B8:G8"/>
    <mergeCell ref="C3:G3"/>
    <mergeCell ref="B112:B122"/>
    <mergeCell ref="E121:F121"/>
    <mergeCell ref="E118:F118"/>
    <mergeCell ref="D101:G101"/>
    <mergeCell ref="B88:B99"/>
    <mergeCell ref="C112:C113"/>
    <mergeCell ref="C115:C122"/>
    <mergeCell ref="E115:F115"/>
    <mergeCell ref="E116:F116"/>
    <mergeCell ref="E117:F117"/>
    <mergeCell ref="E122:F122"/>
    <mergeCell ref="E119:F119"/>
    <mergeCell ref="E120:F120"/>
    <mergeCell ref="C88:C99"/>
    <mergeCell ref="D89:D90"/>
    <mergeCell ref="G92:G93"/>
    <mergeCell ref="G95:G96"/>
    <mergeCell ref="G89:G90"/>
    <mergeCell ref="F103:G103"/>
    <mergeCell ref="P126:S126"/>
    <mergeCell ref="R117:S117"/>
    <mergeCell ref="L124:O124"/>
    <mergeCell ref="R122:S122"/>
    <mergeCell ref="C129:C130"/>
    <mergeCell ref="E129:F129"/>
    <mergeCell ref="I129:J129"/>
    <mergeCell ref="M129:N129"/>
    <mergeCell ref="Q129:R129"/>
    <mergeCell ref="E130:F130"/>
    <mergeCell ref="I130:J130"/>
    <mergeCell ref="M130:N130"/>
    <mergeCell ref="D124:G124"/>
    <mergeCell ref="L95:L96"/>
    <mergeCell ref="P85:S85"/>
    <mergeCell ref="L86:M86"/>
    <mergeCell ref="R95:R96"/>
    <mergeCell ref="R89:R90"/>
    <mergeCell ref="S95:S96"/>
    <mergeCell ref="M95:M96"/>
    <mergeCell ref="Q89:Q90"/>
    <mergeCell ref="P86:Q86"/>
    <mergeCell ref="N95:N96"/>
    <mergeCell ref="P95:P96"/>
    <mergeCell ref="Q95:Q96"/>
    <mergeCell ref="O95:O96"/>
    <mergeCell ref="S92:S93"/>
    <mergeCell ref="M92:M93"/>
    <mergeCell ref="N92:N93"/>
    <mergeCell ref="O92:O93"/>
    <mergeCell ref="S89:S90"/>
    <mergeCell ref="Q92:Q93"/>
    <mergeCell ref="R92:R93"/>
    <mergeCell ref="P92:P93"/>
    <mergeCell ref="L85:O85"/>
    <mergeCell ref="B127:B130"/>
    <mergeCell ref="C127:C128"/>
    <mergeCell ref="B125:B126"/>
    <mergeCell ref="C125:C126"/>
    <mergeCell ref="D125:G125"/>
    <mergeCell ref="D126:G126"/>
    <mergeCell ref="R115:S115"/>
    <mergeCell ref="P101:S101"/>
    <mergeCell ref="Q98:Q99"/>
    <mergeCell ref="R116:S116"/>
    <mergeCell ref="R118:S118"/>
    <mergeCell ref="R119:S119"/>
    <mergeCell ref="R120:S120"/>
    <mergeCell ref="R121:S121"/>
    <mergeCell ref="R98:R99"/>
    <mergeCell ref="R103:S103"/>
    <mergeCell ref="S98:S99"/>
    <mergeCell ref="R102:S102"/>
    <mergeCell ref="P125:S125"/>
    <mergeCell ref="H126:K126"/>
    <mergeCell ref="L126:O126"/>
    <mergeCell ref="Q130:R130"/>
    <mergeCell ref="H125:K125"/>
    <mergeCell ref="L125:O125"/>
  </mergeCells>
  <conditionalFormatting sqref="E137">
    <cfRule type="iconSet" priority="1">
      <iconSet iconSet="4ArrowsGray">
        <cfvo type="percent" val="0"/>
        <cfvo type="percent" val="25"/>
        <cfvo type="percent" val="50"/>
        <cfvo type="percent" val="75"/>
      </iconSet>
    </cfRule>
  </conditionalFormatting>
  <dataValidations xWindow="448" yWindow="522" count="65">
    <dataValidation type="list" allowBlank="1" showInputMessage="1" showErrorMessage="1" prompt="Select type of policy" sqref="G128">
      <formula1>$H$165:$H$186</formula1>
    </dataValidation>
    <dataValidation type="whole" allowBlank="1" showInputMessage="1" showErrorMessage="1" error="Please enter a number here" prompt="Enter No. of development strategies" sqref="D130 H130 L130 P130">
      <formula1>0</formula1>
      <formula2>999999999</formula2>
    </dataValidation>
    <dataValidation type="whole" allowBlank="1" showInputMessage="1" showErrorMessage="1" error="Please enter a number" prompt="Enter No. of policy introduced or adjusted" sqref="D128 H128 L128 P128">
      <formula1>0</formula1>
      <formula2>999999999999</formula2>
    </dataValidation>
    <dataValidation type="decimal" allowBlank="1" showInputMessage="1" showErrorMessage="1" error="Please enter a number" prompt="Enter income level of households" sqref="O122 G122 K122 G116 G118 G120 K116 K118 K120 O116 O118 O120">
      <formula1>0</formula1>
      <formula2>9999999999999</formula2>
    </dataValidation>
    <dataValidation type="whole" allowBlank="1" showInputMessage="1" showErrorMessage="1" prompt="Enter number of households" sqref="L122 D122 H122 D116 D118 D120 H116 H118 H120 L116 L118 L120 P116 P118 P120 P122">
      <formula1>0</formula1>
      <formula2>999999999999</formula2>
    </dataValidation>
    <dataValidation type="list" allowBlank="1" showInputMessage="1" showErrorMessage="1" prompt="Select income source" sqref="E116:F116 R122 R120 R118 M122 M120 M118 I122 I120 I118 R116 M116 I116 E118:F118 E120:F120 E122:F122">
      <formula1>$K$140:$K$154</formula1>
    </dataValidation>
    <dataValidation type="list" allowBlank="1" showInputMessage="1" showErrorMessage="1" sqref="E143:E144">
      <formula1>$D$16:$D$18</formula1>
    </dataValidation>
    <dataValidation type="list" allowBlank="1" showInputMessage="1" showErrorMessage="1" prompt="Select effectiveness" sqref="G130 S130 O130 K130">
      <formula1>$K$156:$K$160</formula1>
    </dataValidation>
    <dataValidation type="list" allowBlank="1" showInputMessage="1" showErrorMessage="1" prompt="Select type of policy" sqref="S128 K128 O128">
      <formula1>policy</formula1>
    </dataValidation>
    <dataValidation type="list" allowBlank="1" showInputMessage="1" showErrorMessage="1" prompt="Select income source" sqref="Q116 Q120 Q122 Q118">
      <formula1>incomesource</formula1>
    </dataValidation>
    <dataValidation type="list" allowBlank="1" showInputMessage="1" showErrorMessage="1" prompt="Select scale" sqref="F128 Q59 M59 I59 E59 R38 R36 R34 R32 R30 N30 N32 N34 N36 N38 J38 J36 J34 J32 J30 F38 F36 F34 F32 F30 R128 N128 J128">
      <formula1>$D$152:$D$154</formula1>
    </dataValidation>
    <dataValidation type="list" allowBlank="1" showInputMessage="1" showErrorMessage="1" prompt="Select sector" sqref="Q128 F54 R54 F59 R59 E128 S78:S83 P71:P76 O78:O83 L71:L76 K78:K83 H71:H76 G78:G83 D71:D76 J59 N59 I128 J54 N54 M128 J113:J114 N113:N114 R113:R114 F113:F114">
      <formula1>$J$147:$J$155</formula1>
    </dataValidation>
    <dataValidation type="list" allowBlank="1" showInputMessage="1" showErrorMessage="1" sqref="I127 K127 M127 E127 O127 G127 S127 Q127 K112 M77 O77 S112 F112 S77 Q77 G77 I77 K77 O112">
      <formula1>group</formula1>
    </dataValidation>
    <dataValidation type="list" allowBlank="1" showInputMessage="1" showErrorMessage="1" prompt="Select integration level" sqref="D126:S126">
      <formula1>$H$144:$H$148</formula1>
    </dataValidation>
    <dataValidation type="list" allowBlank="1" showInputMessage="1" showErrorMessage="1" prompt="Select state of enforcement" sqref="E130:F130 Q130:R130 M130:N130 I130:J130">
      <formula1>$I$137:$I$141</formula1>
    </dataValidation>
    <dataValidation type="list" allowBlank="1" showInputMessage="1" showErrorMessage="1" prompt="Select type of assets" sqref="Q113:Q114 E113:E114 I113:I114 M113:M114">
      <formula1>$L$141:$L$147</formula1>
    </dataValidation>
    <dataValidation type="whole" allowBlank="1" showInputMessage="1" showErrorMessage="1" prompt="Enter number of assets" sqref="P113:P114 L113:L114 H113:H114 D113:D114">
      <formula1>0</formula1>
      <formula2>9999999999999</formula2>
    </dataValidation>
    <dataValidation type="whole" allowBlank="1" showInputMessage="1" showErrorMessage="1" error="Please enter a number here" prompt="Please enter the No. of targeted households" sqref="D103 P111 P109 P107 P105 L109 L107 L105 H109 H107 H105 D109 D107 D105 P103 L103 H111 D111 H103 L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Q98:Q99 Q95:Q96 Q92:Q93 Q89:Q90 M89:M90 M95:M96 M98:M99 I98:I99 I95:I96 I92:I93 M92:M93 I89:I90 E98:E99 E95:E96 E92:E93">
      <formula1>0</formula1>
    </dataValidation>
    <dataValidation type="whole" allowBlank="1" showInputMessage="1" showErrorMessage="1" error="Please enter a number here" prompt="Please enter a number" sqref="D78:D83 P78:P83 L78:L83 H78:H83">
      <formula1>0</formula1>
      <formula2>9999999999999990</formula2>
    </dataValidation>
    <dataValidation type="decimal" allowBlank="1" showInputMessage="1" showErrorMessage="1" errorTitle="Invalid data" error="Please enter a number" prompt="Please enter a number here" sqref="E54 P65 L65 H65 D65 I54">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M54 H57 L57 P57">
      <formula1>0</formula1>
      <formula2>9999999999</formula2>
    </dataValidation>
    <dataValidation type="decimal" allowBlank="1" showInputMessage="1" showErrorMessage="1" errorTitle="Invalid data" error="Please enter a number" prompt="Enter the number of municipalities covered by the Early Warning System" sqref="G41 S50 S47 S44 S41 O50 O47 O44 O41 K50 K47 K44 K41 G50 G47 G44">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$D$152:$D$154</formula1>
    </dataValidation>
    <dataValidation type="decimal" allowBlank="1" showInputMessage="1" showErrorMessage="1" errorTitle="Invalid data" error="Please enter a number here" prompt="Enter the number of adopted Early Warning Systems" sqref="D40:D41 P49:P50 P46:P47 P43:P44 P40:P41 L49:L50 L46:L47 L43:L44 L40:L41 H49:H50 H46:H47 H43:H44 H40:H41 D49:D50 D46:D47 D43:D44">
      <formula1>0</formula1>
      <formula2>9999999999</formula2>
    </dataValidation>
    <dataValidation type="list" allowBlank="1" showInputMessage="1" showErrorMessage="1" prompt="Please select the alternate source" sqref="G111 S111 S109 S107 S105 O109 O107 O105 K109 K107 K105 G109 G107 K111 G105 O111">
      <formula1>$K$140:$K$154</formula1>
    </dataValidation>
    <dataValidation type="list" allowBlank="1" showInputMessage="1" showErrorMessage="1" prompt="Select % increase in income level" sqref="F111 R111 R109 R107 R105 N109 N107 N105 J109 J107 J105 F109 F107 J111 F105 N111">
      <formula1>$E$169:$E$177</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$C$167:$C$174</formula1>
    </dataValidation>
    <dataValidation type="list" allowBlank="1" showInputMessage="1" showErrorMessage="1" prompt="Enter the unit and type of the natural asset of ecosystem restored" sqref="F89:F90 J92:J93 J95:J96 J98:J99 N92:N93 N95:N96 N98:N99 F98:F99 F95:F96 F92:F93 N89:N90 J89:J90">
      <formula1>$C$161:$C$164</formula1>
    </dataValidation>
    <dataValidation type="list" allowBlank="1" showInputMessage="1" showErrorMessage="1" prompt="Select targeted asset" sqref="E71:E76 I71:I76 M71:M76 Q71:Q76">
      <formula1>$J$166:$J$167</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$D$164:$D$167</formula1>
    </dataValidation>
    <dataValidation type="list" allowBlank="1" showInputMessage="1" showErrorMessage="1" prompt="Select status" sqref="O38 S38 S36 S34 S32 S30 O36 O34 O32 O30 K36 K34 K32 K30 G38 G34 G32 G30 G36 K38">
      <formula1>$E$164:$E$166</formula1>
    </dataValidation>
    <dataValidation type="list" allowBlank="1" showInputMessage="1" showErrorMessage="1" prompt="Select a sector" sqref="F63:G63 R63:S63 N63:O63 J63:K63">
      <formula1>$J$147:$J$155</formula1>
    </dataValidation>
    <dataValidation type="decimal" allowBlank="1" showInputMessage="1" showErrorMessage="1" errorTitle="Invalid data" error="Please enter a number between 0 and 9999999" prompt="Enter a number here" sqref="E21:G21 Q27 M21:O21 I27 M27 Q21:S21 I21:K21 E27">
      <formula1>0</formula1>
      <formula2>99999999999</formula2>
    </dataValidation>
    <dataValidation type="decimal" allowBlank="1" showInputMessage="1" showErrorMessage="1" errorTitle="Invalid data" error="Enter a percentage between 0 and 100" prompt="Enter a percentage (between 0 and 100)" sqref="F22:G23 N22:O23 R22:S23 J22:K23">
      <formula1>0</formula1>
      <formula2>100</formula2>
    </dataValidation>
    <dataValidation type="decimal" allowBlank="1" showInputMessage="1" showErrorMessage="1" errorTitle="Invalid data" error="Please enter a number between 0 and 100" prompt="Enter a percentage between 0 and 100" sqref="E22:E23 P63:Q63 L63:M63 H63:I63 Q111 Q109 Q107 Q105 M109 M107 M105 I109 I107 I105 E109 E107 E105 D63:E63 Q55 E111 I103 M103 I111 M111 Q103 Q65 M65 I65 Q57 E57 Q28 I57 M57 M55 I55 E103 E55 E28 Q22:Q23 I28 M28 M22:M23 I22:I23 E65">
      <formula1>0</formula1>
      <formula2>100</formula2>
    </dataValidation>
    <dataValidation type="list" allowBlank="1" showInputMessage="1" showErrorMessage="1" prompt="Select the effectiveness of protection/rehabilitation" sqref="S98 S89 S95 S92">
      <formula1>effectiveness</formula1>
    </dataValidation>
    <dataValidation type="list" allowBlank="1" showInputMessage="1" showErrorMessage="1" prompt="Select programme/sector" sqref="F87 R87 N87 J87">
      <formula1>$J$147:$J$155</formula1>
    </dataValidation>
    <dataValidation type="list" allowBlank="1" showInputMessage="1" showErrorMessage="1" prompt="Select level of improvements" sqref="I87 Q87 M87">
      <formula1>effectiveness</formula1>
    </dataValidation>
    <dataValidation type="list" allowBlank="1" showInputMessage="1" showErrorMessage="1" prompt="Select changes in asset" sqref="F71:G76 R71:S76 N71:O76 J71:K76">
      <formula1>$I$156:$I$160</formula1>
    </dataValidation>
    <dataValidation type="list" allowBlank="1" showInputMessage="1" showErrorMessage="1" prompt="Select response level" sqref="F69 R69 N69 J69">
      <formula1>$H$156:$H$160</formula1>
    </dataValidation>
    <dataValidation type="list" allowBlank="1" showInputMessage="1" showErrorMessage="1" prompt="Select geographical scale" sqref="E69 Q69 M69 I69">
      <formula1>$D$152:$D$154</formula1>
    </dataValidation>
    <dataValidation type="list" allowBlank="1" showInputMessage="1" showErrorMessage="1" prompt="Select project/programme sector" sqref="D69 Q30 Q32 Q34 Q36 Q38 M38 M36 M34 M32 M30 I30 I32 I34 I36 I38 E38 E36 E34 E32 E30 P69 L69 H69">
      <formula1>$J$147:$J$155</formula1>
    </dataValidation>
    <dataValidation type="list" allowBlank="1" showInputMessage="1" showErrorMessage="1" prompt="Select level of awarness" sqref="F65:G65 R65:S65 N65:O65 J65:K65">
      <formula1>$G$156:$G$160</formula1>
    </dataValidation>
    <dataValidation type="list" allowBlank="1" showInputMessage="1" showErrorMessage="1" prompt="Select scale" sqref="G59 S59 K59 O59">
      <formula1>$F$156:$F$159</formula1>
    </dataValidation>
    <dataValidation type="list" allowBlank="1" showInputMessage="1" showErrorMessage="1" prompt="Select capacity level" sqref="G54 S54 K54 O54">
      <formula1>$F$156:$F$159</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$D$136:$D$143</formula1>
    </dataValidation>
    <dataValidation type="whole" allowBlank="1" showInputMessage="1" showErrorMessage="1" errorTitle="Please enter a number here" error="Please enter a number here" promptTitle="Please enter a number here" sqref="D30 P30 P32 P34 P36 P38 L38 L36 L34 L32 L30 H30 H32 H34 H36 H38 D38 D36 D34 D32">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$D$136:$D$143</formula1>
    </dataValidation>
    <dataValidation type="list" allowBlank="1" showInputMessage="1" showErrorMessage="1" prompt="Select type" sqref="F57:G57 P59 L59 H59 D59 R57:S57 N57:O57 J57:K57">
      <formula1>$D$148:$D$150</formula1>
    </dataValidation>
    <dataValidation type="list" allowBlank="1" showInputMessage="1" showErrorMessage="1" sqref="E78:F83 Q78:R83 M78:N83 I78:J83">
      <formula1>type1</formula1>
    </dataValidation>
    <dataValidation type="list" allowBlank="1" showInputMessage="1" showErrorMessage="1" prompt="Select level of improvements" sqref="D87:E87 P87 L87 H87">
      <formula1>$K$156:$K$160</formula1>
    </dataValidation>
    <dataValidation type="list" allowBlank="1" showInputMessage="1" showErrorMessage="1" prompt="Select type" sqref="G87 O87 S87 K87">
      <formula1>$F$137:$F$141</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$K$156:$K$160</formula1>
    </dataValidation>
    <dataValidation type="list" allowBlank="1" showInputMessage="1" showErrorMessage="1" error="Please select improvement level from the drop-down list" prompt="Select improvement level" sqref="F103:G103 R103:S103 N103:O103 J103:K103">
      <formula1>$H$151:$H$155</formula1>
    </dataValidation>
    <dataValidation type="list" allowBlank="1" showInputMessage="1" showErrorMessage="1" prompt="Select adaptation strategy" sqref="S113:S114 G113:G114 K113:K114 O113:O114">
      <formula1>$I$162:$I$178</formula1>
    </dataValidation>
    <dataValidation type="list" allowBlank="1" showInputMessage="1" showErrorMessage="1" error="Please select the from the drop-down list_x000a_" prompt="Please select from the drop-down list" sqref="C17">
      <formula1>$J$148:$J$155</formula1>
    </dataValidation>
    <dataValidation type="list" allowBlank="1" showInputMessage="1" showErrorMessage="1" error="Please select from the drop-down list" prompt="Please select from the drop-down list" sqref="C14">
      <formula1>$C$157:$C$159</formula1>
    </dataValidation>
    <dataValidation type="list" allowBlank="1" showInputMessage="1" showErrorMessage="1" error="Select from the drop-down list" prompt="Select from the drop-down list" sqref="C16">
      <formula1>$B$157:$B$160</formula1>
    </dataValidation>
    <dataValidation type="list" allowBlank="1" showInputMessage="1" showErrorMessage="1" error="Select from the drop-down list" prompt="Select from the drop-down list" sqref="C15">
      <formula1>$B$163:$B$321</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$K$156:$K$160</formula1>
    </dataValidation>
  </dataValidations>
  <pageMargins left="0.7" right="0.7" top="0.75" bottom="0.75" header="0.3" footer="0.3"/>
  <pageSetup paperSize="8" scale="36" fitToHeight="0" orientation="landscape"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4" sqref="B4"/>
    </sheetView>
  </sheetViews>
  <sheetFormatPr defaultRowHeight="14.5" x14ac:dyDescent="0.35"/>
  <cols>
    <col min="1" max="1" width="2.453125" customWidth="1"/>
    <col min="2" max="2" width="109.26953125" customWidth="1"/>
    <col min="3" max="3" width="2.453125" customWidth="1"/>
  </cols>
  <sheetData>
    <row r="1" spans="2:2" ht="15.5" thickBot="1" x14ac:dyDescent="0.4">
      <c r="B1" s="33" t="s">
        <v>244</v>
      </c>
    </row>
    <row r="2" spans="2:2" ht="273.5" thickBot="1" x14ac:dyDescent="0.4">
      <c r="B2" s="34" t="s">
        <v>245</v>
      </c>
    </row>
    <row r="3" spans="2:2" ht="15.5" thickBot="1" x14ac:dyDescent="0.4">
      <c r="B3" s="33" t="s">
        <v>246</v>
      </c>
    </row>
    <row r="4" spans="2:2" ht="247.5" thickBot="1" x14ac:dyDescent="0.4">
      <c r="B4" s="35" t="s">
        <v>247</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cec37d369ecdbb3c88ccb4bdb7dd191d">
  <xsd:schema xmlns:xsd="http://www.w3.org/2001/XMLSchema" xmlns:xs="http://www.w3.org/2001/XMLSchema" xmlns:p="http://schemas.microsoft.com/office/2006/metadata/properties" xmlns:ns2="dc9b7735-1e97-4a24-b7a2-47bf824ab39e" targetNamespace="http://schemas.microsoft.com/office/2006/metadata/properties" ma:root="true" ma:fieldsID="a82e939d9e495ff00b2c50ec4d613a34"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4</ProjectId>
    <ReportingPeriod xmlns="dc9b7735-1e97-4a24-b7a2-47bf824ab39e" xsi:nil="true"/>
    <WBDocsDocURL xmlns="dc9b7735-1e97-4a24-b7a2-47bf824ab39e">http://wbdocsservices.worldbank.org/services?I4_SERVICE=VC&amp;I4_KEY=TF069013&amp;I4_DOCID=090224b086171b5e</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84</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6E648D78-37E7-4F11-A82B-AC45C14C6B1B}"/>
</file>

<file path=customXml/itemProps2.xml><?xml version="1.0" encoding="utf-8"?>
<ds:datastoreItem xmlns:ds="http://schemas.openxmlformats.org/officeDocument/2006/customXml" ds:itemID="{6DE9CAFA-1215-433B-B566-1D777B3827FC}"/>
</file>

<file path=customXml/itemProps3.xml><?xml version="1.0" encoding="utf-8"?>
<ds:datastoreItem xmlns:ds="http://schemas.openxmlformats.org/officeDocument/2006/customXml" ds:itemID="{201F0C9B-BDBB-4C0F-B532-0863FCDBA7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Overview</vt:lpstr>
      <vt:lpstr>Lessons Learned</vt:lpstr>
      <vt:lpstr> Financial information</vt:lpstr>
      <vt:lpstr>Procurements</vt:lpstr>
      <vt:lpstr> Project Indicators</vt:lpstr>
      <vt:lpstr>Risk Assesment</vt:lpstr>
      <vt:lpstr>Rating</vt:lpstr>
      <vt:lpstr>Results Tracker</vt:lpstr>
      <vt:lpstr>Units for Indicators</vt:lpstr>
      <vt:lpstr>Financial Annex</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2012-08-08T16:02:07Z</cp:lastPrinted>
  <dcterms:created xsi:type="dcterms:W3CDTF">2010-11-30T14:15:01Z</dcterms:created>
  <dcterms:modified xsi:type="dcterms:W3CDTF">2017-12-14T21:06:43Z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8602daae-4394-45c7-b912-0c99bcc17980,4;8602daae-4394-45c7-b912-0c99bcc17980,6;</vt:lpwstr>
  </property>
</Properties>
</file>