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P:\Adaptation Fund\Project reports\Egypt\PPR 4\"/>
    </mc:Choice>
  </mc:AlternateContent>
  <bookViews>
    <workbookView xWindow="0" yWindow="0" windowWidth="15200" windowHeight="5510" tabRatio="665"/>
  </bookViews>
  <sheets>
    <sheet name="Overview" sheetId="23" r:id="rId1"/>
    <sheet name="Lessons Learned" sheetId="20" r:id="rId2"/>
    <sheet name=" Financial information" sheetId="14" r:id="rId3"/>
    <sheet name="Procurements" sheetId="15" state="hidden" r:id="rId4"/>
    <sheet name=" Project Indicators" sheetId="19" r:id="rId5"/>
    <sheet name="Risk Assesment" sheetId="18" r:id="rId6"/>
    <sheet name="Rating" sheetId="12" r:id="rId7"/>
    <sheet name="Results Tracker" sheetId="11" r:id="rId8"/>
    <sheet name="Units for Indicators" sheetId="6" r:id="rId9"/>
    <sheet name="Financial Annex" sheetId="24" r:id="rId10"/>
  </sheets>
  <externalReferences>
    <externalReference r:id="rId11"/>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2">#REF!</definedName>
    <definedName name="Month" localSheetId="4">#REF!</definedName>
    <definedName name="Month" localSheetId="1">#REF!</definedName>
    <definedName name="Month" localSheetId="0">#REF!</definedName>
    <definedName name="Month" localSheetId="3">#REF!</definedName>
    <definedName name="Month" localSheetId="6">#REF!</definedName>
    <definedName name="Month" localSheetId="5">#REF!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2">#REF!</definedName>
    <definedName name="Year" localSheetId="4">#REF!</definedName>
    <definedName name="Year" localSheetId="1">#REF!</definedName>
    <definedName name="Year" localSheetId="0">#REF!</definedName>
    <definedName name="Year" localSheetId="3">#REF!</definedName>
    <definedName name="Year" localSheetId="6">#REF!</definedName>
    <definedName name="Year" localSheetId="5">#REF!</definedName>
    <definedName name="Year">[1]Dropdowns!$H$2:$H$36</definedName>
    <definedName name="yesno">'Results Tracker'!$E$143:$E$144</definedName>
  </definedNames>
  <calcPr calcId="171027"/>
</workbook>
</file>

<file path=xl/calcChain.xml><?xml version="1.0" encoding="utf-8"?>
<calcChain xmlns="http://schemas.openxmlformats.org/spreadsheetml/2006/main">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 r="C13" i="24"/>
  <c r="F13" i="24" s="1"/>
  <c r="C12" i="24"/>
  <c r="F12" i="24" s="1"/>
  <c r="C11" i="24"/>
  <c r="F11" i="24" s="1"/>
  <c r="C10" i="24"/>
  <c r="E10" i="24" s="1"/>
  <c r="C9" i="24"/>
  <c r="F9" i="24" s="1"/>
  <c r="C8" i="24"/>
  <c r="F8" i="24" s="1"/>
  <c r="C7" i="24"/>
  <c r="F7" i="24" s="1"/>
  <c r="C6" i="24"/>
  <c r="E6" i="24" s="1"/>
  <c r="C5" i="24"/>
  <c r="E5" i="24" s="1"/>
  <c r="C4" i="24"/>
  <c r="F4" i="24" s="1"/>
  <c r="D15" i="24"/>
  <c r="F27" i="14"/>
  <c r="E9" i="14" s="1"/>
  <c r="F40" i="14"/>
  <c r="F41" i="14" s="1"/>
  <c r="F43" i="14" s="1"/>
  <c r="E11" i="24"/>
  <c r="E8" i="24" l="1"/>
  <c r="E4" i="24"/>
  <c r="I4" i="24" s="1"/>
  <c r="E13" i="24"/>
  <c r="E9" i="24"/>
  <c r="F10" i="24"/>
  <c r="C15" i="24"/>
  <c r="F15" i="24" s="1"/>
  <c r="I5" i="24"/>
  <c r="E7" i="24"/>
  <c r="E12" i="24"/>
  <c r="F6" i="24"/>
  <c r="F5" i="24"/>
  <c r="E15" i="24" l="1"/>
</calcChain>
</file>

<file path=xl/sharedStrings.xml><?xml version="1.0" encoding="utf-8"?>
<sst xmlns="http://schemas.openxmlformats.org/spreadsheetml/2006/main" count="1782" uniqueCount="954">
  <si>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</si>
  <si>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</si>
  <si>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</si>
  <si>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</si>
  <si>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</si>
  <si>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</si>
  <si>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</si>
  <si>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</si>
  <si>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</si>
  <si>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</si>
  <si>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</si>
  <si>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</si>
  <si>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</si>
  <si>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</si>
  <si>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</si>
  <si>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</si>
  <si>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</si>
  <si>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</si>
  <si>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</si>
  <si>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</si>
  <si>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</si>
  <si>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</si>
  <si>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</si>
  <si>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</si>
  <si>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</si>
  <si>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</si>
  <si>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</si>
  <si>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</si>
  <si>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</si>
  <si>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</si>
  <si>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</si>
  <si>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</si>
  <si>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</si>
  <si>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</si>
  <si>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</si>
  <si>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</si>
  <si>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</si>
  <si>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</si>
  <si>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</si>
  <si>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</si>
  <si>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</si>
  <si>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</si>
  <si>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</si>
  <si>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</si>
  <si>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</si>
  <si>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</si>
  <si>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</si>
  <si>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</si>
  <si>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</si>
  <si>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</si>
  <si>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</si>
  <si>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</si>
  <si>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</si>
  <si>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</si>
  <si>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</si>
  <si>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</si>
  <si>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</si>
  <si>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</si>
  <si>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</si>
  <si>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</si>
  <si>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</si>
  <si>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</si>
  <si>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</si>
  <si>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</si>
  <si>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</si>
  <si>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</si>
  <si>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</si>
  <si>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</si>
  <si>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</si>
  <si>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</si>
  <si>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</si>
  <si>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</si>
  <si>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</si>
  <si>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</si>
  <si>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</si>
  <si>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</si>
  <si>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</si>
  <si>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</si>
  <si>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</si>
  <si>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</si>
  <si>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</si>
  <si>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</si>
  <si>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</si>
  <si>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</si>
  <si>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</si>
  <si>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</si>
  <si>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</si>
  <si>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</si>
  <si>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</si>
  <si>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</si>
  <si>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</si>
  <si>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</si>
  <si>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</si>
  <si>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</si>
  <si>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</si>
  <si>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</si>
  <si>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</si>
  <si>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</si>
  <si>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</si>
  <si>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</si>
  <si>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</si>
  <si>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</si>
  <si>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</si>
  <si>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</si>
  <si>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</si>
  <si>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</si>
  <si>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</si>
  <si>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</si>
  <si>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</si>
  <si>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</si>
  <si>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</si>
  <si>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</si>
  <si>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</si>
  <si>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</si>
  <si>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</si>
  <si>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</si>
  <si>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</si>
  <si>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</si>
  <si>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</si>
  <si>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</si>
  <si>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</si>
  <si>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</si>
  <si>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</si>
  <si>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</si>
  <si>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</si>
  <si>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</si>
  <si>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</si>
  <si>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</si>
  <si>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</si>
  <si>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</si>
  <si>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</si>
  <si>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</si>
  <si>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</si>
  <si>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</si>
  <si>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</si>
  <si>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</si>
  <si>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</si>
  <si>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</si>
  <si>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</si>
  <si>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</si>
  <si>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</si>
  <si>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</si>
  <si>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</si>
  <si>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</si>
  <si>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</si>
  <si>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</si>
  <si>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</si>
  <si>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</si>
  <si>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</si>
  <si>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</si>
  <si>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</si>
  <si>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</si>
  <si>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</si>
  <si>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</si>
  <si>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</si>
  <si>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</si>
  <si>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</si>
  <si>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</si>
  <si>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</si>
  <si>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</si>
  <si>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</si>
  <si>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</si>
  <si>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</si>
  <si>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</si>
  <si>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</si>
  <si>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</si>
  <si>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</si>
  <si>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</si>
  <si>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</si>
  <si>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</si>
  <si>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</si>
  <si>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</si>
  <si>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</si>
  <si>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</si>
  <si>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</si>
  <si>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</si>
  <si>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</si>
  <si>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</si>
  <si>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</si>
  <si>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</si>
  <si>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</si>
  <si>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</si>
  <si>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</si>
  <si>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</si>
  <si>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</si>
  <si>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</si>
  <si>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</si>
  <si>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</si>
  <si>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</si>
  <si>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</si>
  <si>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</si>
  <si>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</si>
  <si>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</si>
  <si>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</si>
  <si>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</si>
  <si>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</si>
  <si>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</si>
  <si>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</si>
  <si>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</si>
  <si>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</si>
  <si>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</si>
  <si>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</si>
  <si>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</si>
  <si>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</si>
  <si>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</si>
  <si>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</si>
  <si>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</si>
  <si>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</si>
  <si>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</si>
  <si>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</si>
  <si>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</si>
  <si>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</si>
  <si>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</si>
  <si>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</si>
  <si>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</si>
  <si>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</si>
  <si>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</si>
  <si>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</si>
  <si>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</si>
  <si>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</si>
  <si>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</si>
  <si>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</si>
  <si>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</si>
  <si>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</si>
  <si>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</si>
  <si>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</si>
  <si>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</si>
  <si>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</si>
  <si>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</si>
  <si>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</si>
  <si>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</si>
  <si>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</si>
  <si>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</si>
  <si>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</si>
  <si>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</si>
  <si>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</si>
  <si>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</si>
  <si>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</si>
  <si>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</si>
  <si>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</si>
  <si>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</si>
  <si>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</si>
  <si>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</si>
  <si>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</si>
  <si>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</si>
  <si>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</si>
  <si>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</si>
  <si>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</si>
  <si>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</si>
  <si>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</si>
  <si>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</si>
  <si>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</si>
  <si>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</si>
  <si>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</si>
  <si>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</si>
  <si>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</si>
  <si>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</si>
  <si>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</si>
  <si>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</si>
  <si>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</si>
  <si>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</si>
  <si>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</si>
  <si>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</si>
  <si>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</si>
  <si>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</si>
  <si>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</si>
  <si>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</si>
  <si>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</si>
  <si>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</si>
  <si>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</si>
  <si>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</si>
  <si>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</si>
  <si>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</si>
  <si>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</si>
  <si>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</si>
  <si>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</si>
  <si>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</si>
  <si>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</si>
  <si>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</si>
  <si>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</si>
  <si>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</si>
  <si>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</si>
  <si>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</si>
  <si>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</si>
  <si>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</si>
  <si>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</si>
  <si>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</si>
  <si>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</si>
  <si>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</si>
  <si>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</si>
  <si>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</si>
  <si>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</si>
  <si>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</si>
  <si>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</si>
  <si>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</si>
  <si>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</si>
  <si>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</si>
  <si>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</si>
  <si>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</si>
  <si>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</si>
  <si>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</si>
  <si>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</si>
  <si>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</si>
  <si>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</si>
  <si>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</si>
  <si>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</si>
  <si>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</si>
  <si>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</si>
  <si>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</si>
  <si>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</si>
  <si>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</si>
  <si>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</si>
  <si>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</si>
  <si>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</si>
  <si>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</si>
  <si>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</si>
  <si>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</si>
  <si>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</si>
  <si>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</si>
  <si>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</si>
  <si>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</si>
  <si>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</si>
  <si>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</si>
  <si>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</si>
  <si>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</si>
  <si>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</si>
  <si>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</si>
  <si>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</si>
  <si>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</si>
  <si>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</si>
  <si>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</si>
  <si>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</si>
  <si>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</si>
  <si>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</si>
  <si>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</si>
  <si>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</si>
  <si>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</si>
  <si>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</si>
  <si>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</si>
  <si>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</si>
  <si>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</si>
  <si>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</si>
  <si>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</si>
  <si>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</si>
  <si>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</si>
  <si>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</si>
  <si>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</si>
  <si>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</si>
  <si>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</si>
  <si>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</si>
  <si>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</si>
  <si>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</si>
  <si>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</si>
  <si>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</si>
  <si>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</si>
  <si>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</si>
  <si>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</si>
  <si>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</si>
  <si>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</si>
  <si>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</si>
  <si>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</si>
  <si>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</si>
  <si>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</si>
  <si>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</si>
  <si>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</si>
  <si>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</si>
  <si>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</si>
  <si>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</si>
  <si>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</si>
  <si>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</si>
  <si>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</si>
  <si>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</si>
  <si>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</si>
  <si>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</si>
  <si>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</si>
  <si>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</si>
  <si>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</si>
  <si>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</si>
  <si>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</si>
  <si>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</si>
  <si>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</si>
  <si>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</si>
  <si>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</si>
  <si>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</si>
  <si>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</si>
  <si>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</si>
  <si>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</si>
  <si>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</si>
  <si>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</si>
  <si>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</si>
  <si>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</si>
  <si>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</si>
  <si>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</si>
  <si>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</si>
  <si>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</si>
  <si>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</si>
  <si>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</si>
  <si>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</si>
  <si>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</si>
  <si>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</si>
  <si>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</si>
  <si>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</si>
  <si>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</si>
  <si>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</si>
  <si>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</si>
  <si>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</si>
  <si>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</si>
  <si>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</si>
  <si>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</si>
  <si>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</si>
  <si>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</si>
  <si>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</si>
  <si>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</si>
  <si>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</si>
  <si>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</si>
  <si>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</si>
  <si>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</si>
  <si>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</si>
  <si>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</si>
  <si>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</si>
  <si>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</si>
  <si>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</si>
  <si>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</si>
  <si>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</si>
  <si>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</si>
  <si>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</si>
  <si>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</si>
  <si>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</si>
  <si>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</si>
  <si>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</si>
  <si>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</si>
  <si>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</si>
  <si>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</si>
  <si>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</si>
  <si>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</si>
  <si>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</si>
  <si>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</si>
  <si>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</si>
  <si>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</si>
  <si>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</si>
  <si>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</si>
  <si>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</si>
  <si>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</si>
  <si>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</si>
  <si>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</si>
  <si>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</si>
  <si>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</si>
  <si>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</si>
  <si>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</si>
  <si>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</si>
  <si>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</si>
  <si>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</si>
  <si>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</si>
  <si>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</si>
  <si>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</si>
  <si>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</si>
  <si>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</si>
  <si>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</si>
  <si>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</si>
  <si>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</si>
  <si>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</si>
  <si>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</si>
  <si>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</si>
  <si>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</si>
  <si>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</si>
  <si>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</si>
  <si>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</si>
  <si>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</si>
  <si>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</si>
  <si>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</si>
  <si>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</si>
  <si>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</si>
  <si>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</si>
  <si>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</si>
  <si>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</si>
  <si>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</si>
  <si>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</si>
  <si>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</si>
  <si>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</si>
  <si>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</si>
  <si>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</si>
  <si>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</si>
  <si>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</si>
  <si>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</si>
  <si>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</si>
  <si>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</si>
  <si>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</si>
  <si>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</si>
  <si>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</si>
  <si>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</si>
  <si>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</si>
  <si>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</si>
  <si>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</si>
  <si>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</si>
  <si>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</si>
  <si>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</si>
  <si>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</si>
  <si>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</si>
  <si>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</si>
  <si>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</si>
  <si>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</si>
  <si>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</si>
  <si>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</si>
  <si>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</si>
  <si>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</si>
  <si>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</si>
  <si>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</si>
  <si>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</si>
  <si>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</si>
  <si>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</si>
  <si>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</si>
  <si>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</si>
  <si>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</si>
  <si>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</si>
  <si>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</si>
  <si>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</si>
  <si>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</si>
  <si>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</si>
  <si>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</si>
  <si>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</si>
  <si>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</si>
  <si>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</si>
  <si>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</si>
  <si>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</si>
  <si>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</si>
  <si>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</si>
  <si>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</si>
  <si>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</si>
  <si>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</si>
  <si>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</si>
  <si>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</si>
  <si>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</si>
  <si>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</si>
  <si>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</si>
  <si>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</si>
  <si>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</si>
  <si>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</si>
  <si>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</si>
  <si>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</si>
  <si>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</si>
  <si>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</si>
  <si>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</si>
  <si>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</si>
  <si>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</si>
  <si>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</si>
  <si>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</si>
  <si>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</si>
  <si>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</si>
  <si>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</si>
  <si>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</si>
  <si>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</si>
  <si>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</si>
  <si>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</si>
  <si>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</si>
  <si>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</si>
  <si>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</si>
  <si>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</si>
  <si>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</si>
  <si>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</si>
  <si>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</si>
  <si>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</si>
  <si>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</si>
  <si>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</si>
  <si>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</si>
  <si>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</si>
  <si>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</si>
  <si>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</si>
  <si>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</si>
  <si>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</si>
  <si>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</si>
  <si>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</si>
  <si>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</si>
  <si>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</si>
  <si>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</si>
  <si>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</si>
  <si>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</si>
  <si>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</si>
  <si>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</si>
  <si>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</si>
  <si>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</si>
  <si>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</si>
  <si>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</si>
  <si>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</si>
  <si>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</si>
  <si>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</si>
  <si>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</si>
  <si>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</si>
  <si>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</si>
  <si>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</si>
  <si>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</si>
  <si>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</si>
  <si>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</si>
  <si>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</si>
  <si>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</si>
  <si>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</si>
  <si>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</si>
  <si>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</si>
  <si>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</si>
  <si>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</si>
  <si>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</si>
  <si>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</si>
  <si>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</si>
  <si>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</si>
  <si>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</si>
  <si>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</si>
  <si>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</si>
  <si>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</si>
  <si>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</si>
  <si>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</si>
  <si>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</si>
  <si>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</si>
  <si>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</si>
  <si>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</si>
  <si>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</si>
  <si>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</si>
  <si>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</si>
  <si>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</si>
  <si>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</si>
  <si>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</si>
  <si>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</si>
  <si>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</si>
  <si>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</si>
  <si>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</si>
  <si>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</si>
  <si>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</si>
  <si>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</si>
  <si>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</si>
  <si>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</si>
  <si>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</si>
  <si>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</si>
  <si>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</si>
  <si>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</si>
  <si>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</si>
  <si>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</si>
  <si>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</si>
  <si>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</si>
  <si>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</si>
  <si>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</si>
  <si>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</si>
  <si>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</si>
  <si>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</si>
  <si>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</si>
  <si>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</si>
  <si>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</si>
  <si>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</si>
  <si>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</si>
  <si>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</si>
  <si>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</si>
  <si>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</si>
  <si>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</si>
  <si>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</si>
  <si>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</si>
  <si>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</si>
  <si>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</si>
  <si>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</si>
  <si>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</si>
  <si>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</si>
  <si>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</si>
  <si>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</si>
  <si>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</si>
  <si>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</si>
  <si>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</si>
  <si>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</si>
  <si>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</si>
  <si>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</si>
  <si>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</si>
  <si>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</si>
  <si>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</si>
  <si>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</si>
  <si>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</si>
  <si>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</si>
  <si>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</si>
  <si>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</si>
  <si>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</si>
  <si>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</si>
  <si>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</si>
  <si>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</si>
  <si>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</si>
  <si>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</si>
  <si>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</si>
  <si>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</si>
  <si>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</si>
  <si>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</si>
  <si>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</si>
  <si>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</si>
  <si>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</si>
  <si>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</si>
  <si>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</si>
  <si>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</si>
  <si>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</si>
  <si>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</si>
  <si>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</si>
  <si>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</si>
  <si>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</si>
  <si>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</si>
  <si>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 xml:space="preserve">Othman Elshaikh </t>
  </si>
  <si>
    <t xml:space="preserve">Project manager </t>
  </si>
  <si>
    <t>othmanelshaikh@gmail.com</t>
  </si>
  <si>
    <t xml:space="preserve">Regarding the outcome objective: “Improve the adaptive capacity of the Southern region of the country in the face of anticipated climate-induced reduction in food production”, the project succeeded in building the resilience to climate change for direct beneficiaries and some of the non-beneficiaries who adopted project’s practices. This is clear in the increase in agricultural productivity  which has recorded 35%, the income diversification, the increased capacity of partner NGOs, water saving figures that recorded 20-25%, and increased community’s awareness of climate change issues. The wide-scale, long-term results have been successfully achieved through the project’s outreach, dissemination, and up-scaling strategy, as well as on the cooperation and capacity of the partner NGOs’ along with other stakeholders, most of which are affiliated to the Ministry of Agriculture. 
The project was specifically distinguished in applying a participatory approach at all levels, beginning at the grassroots level, to the central level in Cairo, as well as and in all phases, beginning with project design and planning phase and  on to implementation of activities based on community ownership and responsibility. While most components achieved more than the planned, output 1.5 underachieved due to reasons highlighted in the risks section. Some remedial actions have already been taken, while others are yet to be implemented to enhance the performance of this output, the overall impact of which is expected to be seen in the upcoming year. </t>
  </si>
  <si>
    <t>1.5. Building resilience through livestock and poultry production'</t>
  </si>
  <si>
    <t>Output 2.3 Sharing project results and lessons learned and mainstreaming new approaches in local and national planning</t>
  </si>
  <si>
    <t xml:space="preserve">Ithar Khalil </t>
  </si>
  <si>
    <t>ithar.khalil@wfp.org</t>
  </si>
  <si>
    <r>
      <t xml:space="preserve">Project actions/activities planned for current reporting period are progressing on track or exceeding expectations to achieve </t>
    </r>
    <r>
      <rPr>
        <b/>
        <sz val="12"/>
        <rFont val="Calibri"/>
        <family val="2"/>
      </rPr>
      <t>all</t>
    </r>
    <r>
      <rPr>
        <sz val="12"/>
        <rFont val="Calibri"/>
        <family val="2"/>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</si>
  <si>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Calibri"/>
        <family val="2"/>
      </rPr>
      <t>most</t>
    </r>
    <r>
      <rPr>
        <sz val="12"/>
        <rFont val="Calibri"/>
        <family val="2"/>
      </rPr>
      <t xml:space="preserve"> of its major outcomes/outputs with only minor shortcomings.</t>
    </r>
  </si>
  <si>
    <r>
      <t xml:space="preserve">Project actions/activities planned for current reporting period  are progressing on track to achieve </t>
    </r>
    <r>
      <rPr>
        <b/>
        <sz val="12"/>
        <rFont val="Calibri"/>
        <family val="2"/>
      </rPr>
      <t>most</t>
    </r>
    <r>
      <rPr>
        <sz val="12"/>
        <rFont val="Calibri"/>
        <family val="2"/>
      </rPr>
      <t xml:space="preserve">   major relevant outcomes/outputs, </t>
    </r>
    <r>
      <rPr>
        <b/>
        <sz val="12"/>
        <rFont val="Calibri"/>
        <family val="2"/>
      </rPr>
      <t>but</t>
    </r>
    <r>
      <rPr>
        <sz val="12"/>
        <rFont val="Calibri"/>
        <family val="2"/>
      </rPr>
      <t xml:space="preserve"> with either significant shortcomings or modest overall relevance. </t>
    </r>
  </si>
  <si>
    <r>
      <t xml:space="preserve">Project actions/activities planned for current reporting period  are </t>
    </r>
    <r>
      <rPr>
        <b/>
        <sz val="12"/>
        <rFont val="Calibri"/>
        <family val="2"/>
      </rPr>
      <t>not</t>
    </r>
    <r>
      <rPr>
        <sz val="12"/>
        <rFont val="Calibri"/>
        <family val="2"/>
      </rPr>
      <t xml:space="preserve"> progressing on track to achieve  major outcomes/outputs with </t>
    </r>
    <r>
      <rPr>
        <b/>
        <sz val="12"/>
        <rFont val="Calibri"/>
        <family val="2"/>
      </rPr>
      <t>major shortcomings</t>
    </r>
    <r>
      <rPr>
        <sz val="12"/>
        <rFont val="Calibri"/>
        <family val="2"/>
      </rPr>
      <t xml:space="preserve"> or is expected to achieve only some of its major outcomes/outputs.</t>
    </r>
  </si>
  <si>
    <r>
      <t xml:space="preserve">Project actions/activities planned for current reporting period  are </t>
    </r>
    <r>
      <rPr>
        <b/>
        <sz val="12"/>
        <rFont val="Calibri"/>
        <family val="2"/>
      </rPr>
      <t>not</t>
    </r>
    <r>
      <rPr>
        <sz val="12"/>
        <rFont val="Calibri"/>
        <family val="2"/>
      </rPr>
      <t xml:space="preserve"> progressing on track to achieve most of its major outcomes/outputs.</t>
    </r>
  </si>
  <si>
    <r>
      <t xml:space="preserve">Project actions/activities planned for current reporting period  are </t>
    </r>
    <r>
      <rPr>
        <b/>
        <sz val="12"/>
        <rFont val="Calibri"/>
        <family val="2"/>
      </rPr>
      <t>not</t>
    </r>
    <r>
      <rPr>
        <sz val="12"/>
        <rFont val="Calibri"/>
        <family val="2"/>
      </rPr>
      <t xml:space="preserve"> on track and shows that it is </t>
    </r>
    <r>
      <rPr>
        <b/>
        <sz val="12"/>
        <rFont val="Calibri"/>
        <family val="2"/>
      </rPr>
      <t>failing</t>
    </r>
    <r>
      <rPr>
        <sz val="12"/>
        <rFont val="Calibri"/>
        <family val="2"/>
      </rPr>
      <t xml:space="preserve"> to achieve, and is not expected to achieve, any of its outcomes/outputs.</t>
    </r>
  </si>
  <si>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</si>
  <si>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</si>
  <si>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</si>
  <si>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</si>
  <si>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</si>
  <si>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</si>
  <si>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</si>
  <si>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</si>
  <si>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</si>
  <si>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</si>
  <si>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</si>
  <si>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</si>
  <si>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</si>
  <si>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</si>
  <si>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</si>
  <si>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</si>
  <si>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</si>
  <si>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</si>
  <si>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</si>
  <si>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</si>
  <si>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</si>
  <si>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</si>
  <si>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</si>
  <si>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</si>
  <si>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</si>
  <si>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</si>
  <si>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</si>
  <si>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</si>
  <si>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</si>
  <si>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</si>
  <si>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</si>
  <si>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</si>
  <si>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</si>
  <si>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</si>
  <si>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</si>
  <si>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</si>
  <si>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</si>
  <si>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</si>
  <si>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</si>
  <si>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</si>
  <si>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</si>
  <si>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</si>
  <si>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</si>
  <si>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</si>
  <si>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</si>
  <si>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 xml:space="preserve">Food prices have been closely monitored to identify significant changes in prices and inform activities accordingly. 2 new wheat varieties, one sorghum hybrid, one sugarcane variety and improved agricultural practices were introduced, contributing to the strengthening of community resilience to extreme weather events and increasing temperatures. The development of an early warning system to relay information on upcoming extreme weather events  to farmers has been started.  </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</si>
  <si>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</si>
  <si>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</si>
  <si>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</si>
  <si>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</si>
  <si>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</si>
  <si>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The project used a participatory approach that involved communities in the identification of priorities, activity planning and implementation, building the basis for local trust and ownership. The Government's honouring of its commitments in the project implementation was also shared widely in festive harvest days that acknowledged the government's role and the positive achievements that resulted accordingly. Bringing concerned government officials from the Ministries of Agriculture, Irrigation, Education, Social Solidarity and the Governorates together with community members, media, and civil society, these events effectively promoted the trust in the Government's active role in supporting the project and realising its announced objectives.  The project's follow-up with the concerned government officials has also resulted in the official adoption of climate adaptation interventions by the National Wheat Campaign and the Central Authority of Extension Services.  </t>
  </si>
  <si>
    <t xml:space="preserve">Non-sustainability of the project due to institutional or financial factors </t>
  </si>
  <si>
    <t xml:space="preserve">Security risk: Egypt in general has witnessed an increase in crime compared to the past, which poses a risk to property </t>
  </si>
  <si>
    <t xml:space="preserve">No crimes of this nature have been recorded during the reporting period and, in general, security improved since the project preparation phase making the likelihood of this risk even lower. For further assurance, animal heads supplied during the reporting period for loans were insured.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</si>
  <si>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</si>
  <si>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</si>
  <si>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</si>
  <si>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</si>
  <si>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</si>
  <si>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</si>
  <si>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</si>
  <si>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</si>
  <si>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</si>
  <si>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</si>
  <si>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</si>
  <si>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</si>
  <si>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</si>
  <si>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</si>
  <si>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</si>
  <si>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</si>
  <si>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</si>
  <si>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</si>
  <si>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</si>
  <si>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</si>
  <si>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</si>
  <si>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</si>
  <si>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</si>
  <si>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</si>
  <si>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</si>
  <si>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</si>
  <si>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</si>
  <si>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</si>
  <si>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</si>
  <si>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</si>
  <si>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</si>
  <si>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</si>
  <si>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 xml:space="preserve">To date,  all canals undergoing efficiency improvement benefited from water users associations. </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</si>
  <si>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</si>
  <si>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</si>
  <si>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</si>
  <si>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</si>
  <si>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</si>
  <si>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</si>
  <si>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</si>
  <si>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</si>
  <si>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</si>
  <si>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</si>
  <si>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</si>
  <si>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</si>
  <si>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</si>
  <si>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</si>
  <si>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</si>
  <si>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</si>
  <si>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</si>
  <si>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</si>
  <si>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</si>
  <si>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</si>
  <si>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 xml:space="preserve">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</si>
  <si>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</si>
  <si>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</si>
  <si>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</si>
  <si>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14 Climate information centres have been established in partner NGOs to deliver services for climate risk reduction. In addition to  establishment of 5 similar centres in the agricultural directorates  of the 5 project governorates. The NGO centres have 300 dedicated volunteers while there are 2 staff members in each government center. in addition to MOU signed between BMU  and extension sector in the ministry of agriculture aimed to  host the early warning units in the MALR organogram .</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</si>
  <si>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</si>
  <si>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</si>
  <si>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</si>
  <si>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</si>
  <si>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</si>
  <si>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</si>
  <si>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</si>
  <si>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</si>
  <si>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</si>
  <si>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</si>
  <si>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</si>
  <si>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</si>
  <si>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</si>
  <si>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</si>
  <si>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</si>
  <si>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</si>
  <si>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</si>
  <si>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</si>
  <si>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</si>
  <si>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</si>
  <si>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rand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</si>
  <si>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 xml:space="preserve">Replication and upscaling of many of the project interventions is already done by farmers in the project villages. Local units and NGOs from other villages have also approached the project to expand its activities to their villages.  </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</si>
  <si>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</si>
  <si>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</si>
  <si>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</si>
  <si>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</si>
  <si>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Yes, as indicated in the project annual reports issued so far, several governmental focal points and officials, volunteers, community members and farmers have been trained on several aspects such as communication skills, climate-mart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</si>
  <si>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</si>
  <si>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*four brochures, 56 press releases issued, 3 visibility materials (desk calendar and blocknote, desk organiser) were designed, printed and disseminated and more than (50) articles wewe written about the project.          
*A 20 minute documentary film was produced on the project interventions and disseminated to concerned stakeholders.</t>
  </si>
  <si>
    <t xml:space="preserve">*22 Tv spots was produced and aired.                                  *15 radio interviews were conducted with project stakeholders about the different intervensions and success in their villages </t>
  </si>
  <si>
    <t>The substantially positive results achieved so far have well demonstrated the economic feasibility of the project interventions. Increasing numbers of farmers are now replicating and up scaling in their lands, mostly at their own expenses. The Ministry of Agriculture is already adopting the interventions in its programmes- wheat cultivation so far. Through trainings as well as on- the- job support, the project is also building technical and institutional capacities of partner NGOs to anchor the project at the local level. It also started enhancing capacities of loans beneficiaries through specialized trainings to help them sustainably manage their projects. At the governorate level, the project is using the established climate centres in the agricultural directorates for replication and up scaling. Training of extension officers on climate-related adaptation started and one officer was assigned as the focal point for climate-related information exchange.</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</si>
  <si>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</si>
  <si>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Dr. Ali Hozyen -Executive Agency for Comprehensive Development Projects (EACDP)- Ministry of Agriculture</t>
  </si>
  <si>
    <t xml:space="preserve">hozayen2004@hotmail.com </t>
  </si>
  <si>
    <t>sherif_a2z@yahoo.com</t>
  </si>
  <si>
    <t>Mr.  Sherif abd el Rahim   Head of Central Department of Climate Change  
Egyptian Environmental Affairs Agency (EEAA)</t>
  </si>
  <si>
    <t xml:space="preserve"> An  estimated 80% of target population understand climate change phenomenon, risks to livelihoods, and adaptation solutions</t>
  </si>
  <si>
    <t xml:space="preserve"> canal lining   in the period between irrigation intervals in 1000 acres  
 introduce solar panels as a source of electricity for pumping for irrrigation  for 300 beneficiaries
soil laser leveling in 500 acres to benefit 1000 beneficiaries  
enhancement of local NGOs capacity to establish WUAs to benefit 1500 beneficiaries   
Trainig on soft skills on water saving technologies for 420 beneficiaries </t>
  </si>
  <si>
    <t xml:space="preserve"> extension fields and on-farm training for introduction of heat tolerant 
varieties of common crops  &amp;  dissemination of changing of sowing dates and intercropping practices in 2500  Acre to benefit 5000 beneficiaries
extension fields for introduction improved agricultural techniques for cash  crops cultivation to 100 beneficiaries )
Enhancing  the value of cash crops by  introducting simple post-harvest equipment by on farm training to 5000  beneficiaries
Farm-to-farm visits  for 100  beneficiaries
</t>
  </si>
  <si>
    <t xml:space="preserve">Train 9000 beneficiaries on  specifics of animal raising/keeping utrition  
assistance in provision of improved vet services in five units to benefit 10000 beneficiaries
introduce  ducks for inkind loans in collaboration with partners NGOs to 3000  beneficiaries
</t>
  </si>
  <si>
    <t xml:space="preserve">Training of 50 staff memebrs of cooperatives  on climate adaptation strategies (50  beneficiaries )
 TOT training of 50 local extension workers 
 training the PMU staff on related technical topics (15  beneficiaries )
 Training of 75 governemental  focal points on utilization of the system developed under output 1.2 and means of disseminating information    
</t>
  </si>
  <si>
    <t xml:space="preserve"> 80 cooperative staff members were trained on climate adaptation strategies. The trainings were conducted in collaboration with the Cooperatives Sector in the local agricultural directorates
 80 extension workers received TOT on enhanced extension skills. The training was conducted by Sohag university
 training the PMU staff on related  at Cairo university on  training skills (15  beneficiaries )
 85 governmental  focal points were trained on the utilization of the system developed under output 1.2 and the use of the andriod system to disseminate information among farmers. 
</t>
  </si>
  <si>
    <t xml:space="preserve"> produce 5 short documentation films each focus on one of the project interventions under component 1
spread the  local practitioners network through facebook groups
undertake inception workshop with partners  to introduce the new versions of the early warning system   
 *5 flyers each focusing on one of the project interventions under component 1
* update project YouTube channel  
</t>
  </si>
  <si>
    <t xml:space="preserve">Presentations to Ministers and senior government officials
Organise 40 visits by relevant officials to project sites 
Organize events for project beneficiaries to present their experiences
 to 300 new potential beneficiaries
Conduct an annual workshop to assemble project actors from community, department, regional and national  level to discuss opportunities and constraints, and share experience and learning.  
</t>
  </si>
  <si>
    <t xml:space="preserve">
*7 Presentations were made to the Minister of Agriculture and senior government officials
*40 Site visits organized bringing 212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
</t>
  </si>
  <si>
    <t xml:space="preserve">Develop and implement a plan for inclusion of climate change activities in local cooperatives to benefit C4some 15000  farmers
Mobilization and training of 500  volunteers in the neighboring villages to raise awareness about climate change impacts and different adaptation techniques  
Dissemination of project interventions through   theater in the project and neighboring villages to some 5000  beneficiaries 
</t>
  </si>
  <si>
    <t xml:space="preserve"> A plan was developed for the inclusion of climate change  adaptation  within the extension actvities of 50 cooperatives, reaching 12350 farmers during the reporting period.
450 volunteers were mobiliezed and trained in 15 neighboring villages to raise awareness about climate change, its impacts on agriculture, and education of communities on potential preparedness techniques in agriculture and livestock. 
46 on- farm theater performances were made, disseminating  project interventions through   to 4820 beneficiaries in the 14 project villages and 6 neighboring villages  
               </t>
  </si>
  <si>
    <t xml:space="preserve"> Development of a new  version of early warning   software to provide five-day forecasts and recommendations for loss reduction in grapes cases of extreme wether events  
 spread early warning messages by localized short messages SMS  to 20000  beneficiaries 
Release an android version of the early warning software
</t>
  </si>
  <si>
    <t xml:space="preserve">Develop and implement a plan for inclusion of climate change activities in local cooperatives to benefit some 15000  farmers
Mobilization and training of 500  volunteers in the neighboring villages to raise awareness about climate change impacts and different adaptation techniques  
Dissemination of project interventions through theater in the project and neighboring villages to some 5000  beneficiaries 
</t>
  </si>
  <si>
    <t xml:space="preserve">Introduction of canal lining, soil laser leveling and other soft irrigation management techniques was successfully expanded to all the project villages.  most of the actvities were achieved as planned. However, due to the agreeements among farmers on where the sun-powered units are to be established taking longer than anticipated, the compleetion of the 6 units was delayed 4 months. </t>
  </si>
  <si>
    <t xml:space="preserve">15 new wheat varieties were introduced for improved weather shock tolerance and reduced water consumption. Improved agricultural practices including raised bed cultivation, change of sowing dates and modified stem spacing continued. 2 models for Intercropping of fava-beans with sugar cane and wheat with sugar cane were effectively demonstrated. Very positive results were recorded- including 35% increases in productivity and 20-25% savings in water. Festive harvest days were organised, bringing together the different  stakeholders including villagers, NGOs, governmental staff and, covered by the local television and the Egyptian Satellite Agriculture channel, were very effective in case-showing the achieved results for up scaling and replication throughout the villages. All planned targets under this output were successfully achieved.  </t>
  </si>
  <si>
    <t>Aa new version of the software was successfully developed and published online. This version has expanded the software to include recommendations for safeguarding seven. 75 extension officers were trained . Some 32,000 usages of the system have been recorded while some a minimun of 600,000 farmers are estimated to have benefited indirectly through the verbal spreading of the warning alerts within the villages (word of mouth). It is to be recorded that during thereporting period, the system gave recommendations to reduce sorghum losses during a 3 forecasted heat waves. This helped farmers reduce losses in wheat and maize dramatically. Dissemination of alert messages through SMS was delayed becuase security permits took longer than anticipated.</t>
  </si>
  <si>
    <t xml:space="preserve">The animal loans schemes were successfully implemented in the 5 governorates. The project- supported vet units are successfully serving the beneficiaries of the animal loans as well as other animal keepers in the villages. As the provided equipment are not available in other units, these units are now attracting animal keepers from other villages. Partner NGOs continue to successfully manage the loans and the on-farm breading programme for the goats under the revolving fund scheme. The first batchof goats was successfully refunded and recycled to new beneficiaries in April 2016.  Ducks were successfully introduced, which due to its shorter cycles, induced a rapid increase in beneficiary figures of this output. 
</t>
  </si>
  <si>
    <t xml:space="preserve">Several knowledge and visibility products have been developed and used including 5 documentaries. The On-line tools including the You-tube channel and Facebook groups have effectively increased the project visibility and outreach.  The planned activities were achieved on track, achieving the planned results of the output.  </t>
  </si>
  <si>
    <t xml:space="preserve">There has been an sharp increase in the animal loans activities, compensating for the underachievemnt of this output in past years. Although full completion of the solar energy systems witnessed some  delays, almost 3 out of the 6 units have been completed and most of the preapratory work for the remaining 3 has been achieved.  Apart from that, a comparison of actual verses planned progress of all the outputs, concludes that the project has progressed very well. Several substantially positive results have been recorded including productivity increases of 35% reduced water consumption and thus fertilizer and production costs by 20-25%. Recorded reduction in losses in extreme weather events was a particular success. Equally important, the different means mentioned in the lessons learned section and adopted by the project to engage and capacitate stakeholders were very successful in building ownership and enhancing potentials for sustainability after the project lifetime. </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</si>
  <si>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</si>
  <si>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</si>
  <si>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Financial information:  cumulative from project start to 31 March 2017</t>
  </si>
  <si>
    <t>30.4.2018</t>
  </si>
  <si>
    <r>
      <t>Estimated cumulative total disbursement as of</t>
    </r>
    <r>
      <rPr>
        <b/>
        <sz val="11"/>
        <color indexed="10"/>
        <rFont val="Times New Roman"/>
        <family val="1"/>
      </rPr>
      <t xml:space="preserve"> [31/3/2017]</t>
    </r>
  </si>
  <si>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</si>
  <si>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</si>
  <si>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</si>
  <si>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</si>
  <si>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</si>
  <si>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</si>
  <si>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</si>
  <si>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</si>
  <si>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</si>
  <si>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</si>
  <si>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</si>
  <si>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</si>
  <si>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</si>
  <si>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</si>
  <si>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</si>
  <si>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 Organization 10 trainings  and  field  visits for 200 students 
Practical training  in the schools'   experimental fields  for 200 students
</t>
  </si>
  <si>
    <t xml:space="preserve">During the reporting period, the project continued to effectively mobilize communities, engage volunteers and inform local stakeholders about climate change and its impacts on their livelihoods. The involvement of the cooperatives has successfully widened outreach, allowing for expansion to 6 new villages. Overall, some 22,000 beneficiaries were mobilized, which is around 85% of the planned figures </t>
  </si>
  <si>
    <t>Capacity building packages were effectively used to enhance capacities of 250 extension workers for enhanced extension skills. 80 cooperative staff were exposed to climate adaptation for the first time. And the involvement of extension workers in the use of early warning was widened.  The planned results of the output were well achieved - in some instances, the achievement was higher than the target.</t>
  </si>
  <si>
    <t xml:space="preserve">The project has been made visible at several levels through presentations to the minister of Agriculture and other senior officials. Site visits have also been effective in this regards. Information was effectively exchanged through 27events in which some 570  farmers were involved in presenting their experiences in each. The annual workshop of the project implemented, successfully bring the different stakeholders together for experience sharing and team building.     </t>
  </si>
  <si>
    <t xml:space="preserve">28,000 direct farmers and extension workers are adopting some climate risk reduction measures in agriculture and livestock . In addition of 60,000 indirect beneficiaries.
</t>
  </si>
  <si>
    <t>29, 000 have direct access to the  software. It is estimated that 80,000 indirect beneficiaries are reached. In addition, the software now generates early warning messages for wheat maize sorghum and sugar cane .</t>
  </si>
  <si>
    <t>3,926 acres directly benefited from14 water users associations established and water saving  activates</t>
  </si>
  <si>
    <t>To date,32,500 people benefited directly from the project activities that provided access to heat resistant strategic plants  (wheat and sorghum , sugar cane ), as well as how to change sowing dates, and other soft techniques to reduce climate risks. In addition, some 55,000 people benefited indirectly through seeing the achieved results and adopting the introduced practices in their own fields.</t>
  </si>
  <si>
    <t xml:space="preserve">4500 farmers were engaged in intercropping activities and high value crops </t>
  </si>
  <si>
    <t>10,000  beneficiaries from the training on reduction techniques of climate risk to livestock</t>
  </si>
  <si>
    <t>75 % borrowers engaged in raising livestock will have access to proper vet services equipped to reduce climate risk</t>
  </si>
  <si>
    <t xml:space="preserve">  7121 were trained on  specifics of raising/keeping of duck 
equipment provided to five vet units that benefited 10252 benficairies during the reporting period 
ducks were introduced as inkind loans for 14,000 beneficiaries </t>
  </si>
  <si>
    <t>15,200  women benefiting from small loans to acquire heat tolerant livestock varieties</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</si>
  <si>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*7 Presentations were made to the Minister of Agriculture and senior government officials
*40 Site visits organized bringing 212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</si>
  <si>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5 Facebook groups, one for each governorate, were maintained with an average number of 7000 participants in each. In addition, aYoutube channel with 1000 views is effectively used. As well as the project website was kept updated.</t>
  </si>
  <si>
    <t xml:space="preserve">*180 governmental focal points have been trained on managment of agro- meteorological data, comunication skills, utilization of the system developed under output 1.2 and means of desemination information.                             *1458 extention workers recived on-farm training and theoretical training in the project interventions under component 1 for governemintal focal point.  80 cooperative staff members were trained on climate adaptation strategies. The trainings were conducted in collaboration with the Cooperatives Sector in the local agricultural directorates
 80 extension workers received TOT on enhanced extension skills. The training was conducted by Sohag university
 training the PMU staff on related  at Cairo university on  training skills (15  beneficiaries )
 85 governmental  focal points were trained on the utilization of the system developed under output 1.2 and the use of the andriod system to disseminate information among farmers. </t>
  </si>
  <si>
    <t>440 extension fields were established in 3 faculties of agriculture  (Aswan, South Valley, and Sohag Universities) to enhance their capacity to integrate the project interventions in their practical curicula</t>
  </si>
  <si>
    <t>01/04/16 - 31/03/17</t>
  </si>
  <si>
    <t xml:space="preserve">* 5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5500  beneficiaries, the groups are successfully linking project experts, local youth and volunteers
*5 documentaries were produced on the project interventions for climate-resilience. The CDs are disseminated to concerned stakeholders including the governorates, NGOs and the Ministry of Agriculture. 
                                                                  </t>
  </si>
  <si>
    <t xml:space="preserve"> " extension fields implemented intoduced 15 varities of  wheat, maize, sorghum and water-saving sugar cane varieties and disseminated changing of sowing dates and intercropping practices in 1725 acre to 5521  beneficiaries.
extension fields were implemented to introduce pomegranate, basilicum, and  tomato cultivation techniques to 100 beneficiaries over an area of 325 acres.
 Value of tomato and pomegranate enhanced through the establishment of 3 simple post-harvest units for tomato sundrying and and pomegranate deseeding, beefiting 3280  beneficiaries.
368 beneficiaries were engaged in 50 farm-to-farm visits to demonstration field is research stations of the Agriculture Research Center that exposed them to new intervensions 
 266 farmers engaged in 250 field to introduce intercropping models.
 25 harvest days were undertaken to demonstrate the project interventions and its positive impacts.
</t>
  </si>
  <si>
    <t>103,000 people  participated  in awareness sessions and mobilized to participate in project activities</t>
  </si>
  <si>
    <t xml:space="preserve">* As recommended by the mid-term evaluation, work with cooperatives was started this year. With project support, climate change adaptation was mainstreamed in their extension actvities , allowing for a wider outreach. 
*the training of university professors on adaptation techniques in agriculture is expected to have a positive impact on their ability to mainstream adaptation in their curricula </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</si>
  <si>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</si>
  <si>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</si>
  <si>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r>
      <t xml:space="preserve">
</t>
    </r>
    <r>
      <rPr>
        <sz val="12"/>
        <rFont val="Arial"/>
        <family val="2"/>
      </rPr>
      <t xml:space="preserve">*1050 students from three universities participated in trainings and field visits to the project sites to get exposed to project interventions in climate adaptation and </t>
    </r>
    <r>
      <rPr>
        <sz val="12"/>
        <color indexed="17"/>
        <rFont val="Arial"/>
        <family val="2"/>
      </rPr>
      <t xml:space="preserve">160 </t>
    </r>
    <r>
      <rPr>
        <sz val="12"/>
        <rFont val="Arial"/>
        <family val="2"/>
      </rPr>
      <t xml:space="preserve">secondary agricultural   students were engaged in applied trainings in experimental field established within the school campus 
* 100 university students were trained on computer skills
* in addition, 25 universities professors were trained on mainstreeming of climate adaptation in the faculties of agricultural curriculum.
</t>
    </r>
  </si>
  <si>
    <t>Output 1.1. Community Mobilization</t>
  </si>
  <si>
    <t>Output 2.2. Documentation of lessons learned</t>
  </si>
  <si>
    <t xml:space="preserve">Output 1.4 Building Resilience in Agricultural Production </t>
  </si>
  <si>
    <t>Output 1.5 Building Resilience through livestock and Poultry Production</t>
  </si>
  <si>
    <t>Output 2.1. Training of Gov. Officials</t>
  </si>
  <si>
    <t xml:space="preserve">Output 1.3 Introduction and use of Water Saving Irrigation </t>
  </si>
  <si>
    <t xml:space="preserve">Output 1.2 </t>
  </si>
  <si>
    <t xml:space="preserve">Project Execution Costs </t>
  </si>
  <si>
    <t xml:space="preserve">Explanatory notes on variance between planned and actual expenditures of outputs during the reporting period  </t>
  </si>
  <si>
    <t>AMOUNT spent US$</t>
  </si>
  <si>
    <t>Projected in PPR3(US$)</t>
  </si>
  <si>
    <t>Difference (positive amount indicates amount overspent)</t>
  </si>
  <si>
    <t>Reason for over or underspending</t>
  </si>
  <si>
    <t xml:space="preserve">%AMOUNT spent </t>
  </si>
  <si>
    <t xml:space="preserve">The reported amount includes re-posting of amounts from previous reporting period </t>
  </si>
  <si>
    <t xml:space="preserve">
 Due to late project start-up, and although the current reporting period is referred to as YEAR 4, it technically and financially refers to the targets of YEAR 3 in the project document. For synchronization, the annual work plan and forecast expenditures of the reporting year were developed in relation to the actual start date of the project.  
</t>
  </si>
  <si>
    <t xml:space="preserve"> As is normally the practice for any WFP projects, gender equality is encouraged at all levels, such as membership of WUAs, project staff, loans beneficiaries and other activities. In a very traditional and conservative area, one of the most successful and committed partner NGOs of the project is the “Rural Women Development Association” founded and headed by a woman. The NGO which had previously targeted women with social services turned into an active development organization implementing the full spectrum of project interventions: water saving, agricultural and animal production, an online climate change application as well as awareness activities. Throughout those activities, the NGO deals with men e.g., experts, beneficiaries and service providers. The main lesson learned is the following: Social and cultural norms that hinder the empowerment and participation of women should not be taken for granted. Efforts spent to identify opportunities for overcoming such obstacles and increasingly integrate women in the activities, even if time-consuming and difficult, are rewarded.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also allowed  the women to take up new occupations by setting up SMEs and trading clothes and handicrafts. This has created a micro economy within the project areas that is run by women.</t>
  </si>
  <si>
    <t xml:space="preserve">
• 14water user associations have been established.              
   • 17000  direct beneficiaries started adopting improved efficiency in irrigation using low cost technologies where canal lining activities have been finished  in14 of the project villages. Canals to be lined were selected  in partnership with local communities and the engineering designs and cost estimates have been prepared by local experts .
 </t>
  </si>
  <si>
    <t>*2734 students from agricutural technical schools participated in project activities ( trainings in the project demonstration fields in their schools).                                  
 *1561 university students from three universities participated in project interventions in climate adaptation and have been trained on compute skills.</t>
  </si>
  <si>
    <r>
      <t xml:space="preserve">The project successfully engaged 1050 university and </t>
    </r>
    <r>
      <rPr>
        <sz val="12"/>
        <rFont val="Arial"/>
        <family val="2"/>
      </rPr>
      <t>160 secondary agricultural students, which is around 5 times the PD annual target. The project continued to  collaborate with 3 Universities and 5 secondary schools</t>
    </r>
  </si>
  <si>
    <t>The project was able to spend around 70-80% of the estimated budget in Egyptian Pounds on all the outputs. However, due to the floating of the Egyptian pound in October 2017, there have been substantial savings in USD terms. However, the magnitude of expenses remains unchanged despite reduction in its exchange value in USD.</t>
  </si>
  <si>
    <t xml:space="preserve">*new versiosn of the software for providing early warning messages was developed and operationalized for inclusion of grapes. The software now provides early warning massages and recommendation for 5 crops (wheat, sugar cane, maize, grapes and sorghum). 
* 12240 usages of the online early warning system recorded  
* 20,053 farmers benefiting directly from the early warning system through the extension workers and 9 local radio stations established by the project and hosted in the local NGOs.   
* An android version of the software was released for facilitated access, particularly by extension workers.
* due to delay of security clearance, the SMS activity postponed to upcoming year.
</t>
  </si>
  <si>
    <t xml:space="preserve"> canal lining in the period between irrigation intervals in 1000 acres  
 introduce solar panels as a source of electricity for pumping for irrrigation  for 300 beneficiaries
soil laser leveling in 500 acres to benefit 1000 beneficiaries  
enhancement of local NGOs capacity to establish WUAs to benefit 1500 beneficiaries   
Training on soft skills on water saving technologies for 420 beneficiaries </t>
  </si>
  <si>
    <t>canal lining in the period between irrigation intervals was completed in 1000 acres, with a total lenght of 14000 meters.
9  water user associations have been established.
 the contracting for the introduction of solar panels in six puming units to benefit 300 beneficiares completed. MOUs with partner NGOs to lay out their roles and responsibilties in managing the pumping units signed. 3 out of the six stations have been partially completed. Completion of all six units expected in July 2017. 
soil laser leveling completed in 1762 acres, benefiting a total of 1000 beneficiary 
capacity of 20 local NGOs enhanced and 20 WUAs established, benefiting 1108 beneficiaries
365 beneficiaries were trained on soft skills on water saving technologies. Training were done in collaboration with irrigation directorates.</t>
  </si>
  <si>
    <t xml:space="preserve">EGY/MIE/Food/2011/1
</t>
  </si>
  <si>
    <t>Payment to Date(USD)</t>
  </si>
  <si>
    <t>MOU</t>
  </si>
  <si>
    <t>Directorate of Agriculture in  Aswan</t>
  </si>
  <si>
    <t>May2016</t>
  </si>
  <si>
    <t>Animal Production Research Institute</t>
  </si>
  <si>
    <t xml:space="preserve">AOI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</si>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</sst>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_-* #,##0.00\-;_-* &quot;-&quot;??_-;_-@_-"/>
    <numFmt numFmtId="165" formatCode="dd\-mmm\-yyyy"/>
    <numFmt numFmtId="166" formatCode="#,##0.0"/>
  </numFmts>
  <fonts count="7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b/>
      <sz val="12"/>
      <name val="Calibri"/>
      <family val="2"/>
    </font>
    <font>
      <sz val="12"/>
      <name val="Calibri"/>
      <family val="2"/>
    </font>
    <font>
      <sz val="9"/>
      <name val="Times New Roman"/>
      <family val="1"/>
    </font>
    <font>
      <sz val="8"/>
      <name val="Times New Roman"/>
      <family val="1"/>
    </font>
    <font>
      <i/>
      <sz val="8"/>
      <name val="Times New Roman"/>
      <family val="1"/>
    </font>
    <font>
      <b/>
      <sz val="8"/>
      <name val="Times New Roman"/>
      <family val="1"/>
    </font>
    <font>
      <sz val="12"/>
      <name val="Times New Roman"/>
      <family val="1"/>
    </font>
    <font>
      <sz val="12"/>
      <name val="Arial"/>
      <family val="2"/>
    </font>
    <font>
      <sz val="12"/>
      <color indexed="17"/>
      <name val="Arial"/>
      <family val="2"/>
    </font>
    <font>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i/>
      <sz val="12"/>
      <name val="Calibri"/>
      <family val="2"/>
      <scheme val="minor"/>
    </font>
    <font>
      <sz val="12"/>
      <name val="Calibri"/>
      <family val="2"/>
      <scheme val="minor"/>
    </font>
    <font>
      <sz val="8"/>
      <name val="Calibri"/>
      <family val="2"/>
      <scheme val="minor"/>
    </font>
    <font>
      <b/>
      <sz val="8"/>
      <name val="Calibri"/>
      <family val="2"/>
      <scheme val="minor"/>
    </font>
    <font>
      <sz val="11"/>
      <color rgb="FFFF0000"/>
      <name val="Times New Roman"/>
      <family val="1"/>
    </font>
    <font>
      <sz val="11"/>
      <name val="Calibri"/>
      <family val="2"/>
      <scheme val="minor"/>
    </font>
    <font>
      <b/>
      <sz val="12"/>
      <name val="Calibri"/>
      <family val="2"/>
      <scheme val="minor"/>
    </font>
    <font>
      <u/>
      <sz val="12"/>
      <name val="Calibri"/>
      <family val="2"/>
      <scheme val="minor"/>
    </font>
    <font>
      <b/>
      <sz val="11"/>
      <color rgb="FFFF0000"/>
      <name val="Calibri"/>
      <family val="2"/>
      <scheme val="minor"/>
    </font>
    <font>
      <b/>
      <sz val="11"/>
      <color rgb="FFFF0000"/>
      <name val="Times New Roman"/>
      <family val="1"/>
    </font>
    <font>
      <b/>
      <sz val="8"/>
      <color rgb="FFFF0000"/>
      <name val="Calibri"/>
      <family val="2"/>
      <scheme val="minor"/>
    </font>
    <font>
      <sz val="11"/>
      <color rgb="FF00B05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1"/>
      <color rgb="FFFFFFFF"/>
      <name val="Times New Roman"/>
      <family val="1"/>
    </font>
    <font>
      <i/>
      <sz val="11"/>
      <color theme="1"/>
      <name val="Times New Roman"/>
      <family val="1"/>
    </font>
    <font>
      <b/>
      <i/>
      <sz val="12"/>
      <name val="Calibri"/>
      <family val="2"/>
      <scheme val="minor"/>
    </font>
    <font>
      <sz val="18"/>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399975585192419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37" fillId="2" borderId="0" applyNumberFormat="0" applyBorder="0" applyAlignment="0" applyProtection="0"/>
    <xf numFmtId="164" fontId="36" fillId="0" borderId="0" applyFont="0" applyFill="0" applyBorder="0" applyAlignment="0" applyProtection="0"/>
    <xf numFmtId="0" fontId="36" fillId="0" borderId="0" applyFont="0" applyFill="0" applyBorder="0" applyAlignment="0" applyProtection="0"/>
    <xf numFmtId="0" fontId="38" fillId="3" borderId="0" applyNumberFormat="0" applyBorder="0" applyAlignment="0" applyProtection="0"/>
    <xf numFmtId="0" fontId="39" fillId="0" borderId="0" applyNumberFormat="0" applyFill="0" applyBorder="0" applyAlignment="0" applyProtection="0">
      <alignment vertical="top"/>
      <protection locked="0"/>
    </xf>
    <xf numFmtId="0" fontId="40" fillId="4" borderId="0" applyNumberFormat="0" applyBorder="0" applyAlignment="0" applyProtection="0"/>
    <xf numFmtId="9" fontId="36" fillId="0" borderId="0" applyFont="0" applyFill="0" applyBorder="0" applyAlignment="0" applyProtection="0"/>
  </cellStyleXfs>
  <cellXfs count="738">
    <xf numFmtId="0" fontId="0" fillId="0" borderId="0" xfId="0"/>
    <xf numFmtId="0" fontId="41" fillId="0" borderId="0" xfId="0" applyFont="1" applyFill="1" applyProtection="1"/>
    <xf numFmtId="0" fontId="41"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7" fillId="0" borderId="0" xfId="0" applyFont="1" applyFill="1" applyBorder="1" applyAlignment="1" applyProtection="1"/>
    <xf numFmtId="0" fontId="7" fillId="0" borderId="0" xfId="0" applyFont="1" applyFill="1" applyBorder="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41" fillId="0" borderId="0" xfId="0" applyFont="1" applyAlignment="1">
      <alignment horizontal="left" vertical="center"/>
    </xf>
    <xf numFmtId="0" fontId="41" fillId="0" borderId="0" xfId="0" applyFont="1"/>
    <xf numFmtId="0" fontId="41" fillId="0" borderId="0" xfId="0" applyFont="1" applyFill="1"/>
    <xf numFmtId="0" fontId="1" fillId="5"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5" borderId="6" xfId="0" applyFont="1" applyFill="1" applyBorder="1" applyAlignment="1" applyProtection="1">
      <alignment vertical="top" wrapText="1"/>
    </xf>
    <xf numFmtId="0" fontId="4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41" fillId="0" borderId="0" xfId="0" applyFont="1" applyAlignment="1"/>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14" fillId="5" borderId="7" xfId="0" applyFont="1" applyFill="1" applyBorder="1" applyAlignment="1" applyProtection="1">
      <alignment vertical="top" wrapText="1"/>
    </xf>
    <xf numFmtId="0" fontId="14" fillId="5" borderId="3" xfId="0" applyFont="1" applyFill="1" applyBorder="1" applyAlignment="1" applyProtection="1">
      <alignment vertical="top" wrapText="1"/>
    </xf>
    <xf numFmtId="0" fontId="14" fillId="5" borderId="4" xfId="0" applyFont="1" applyFill="1" applyBorder="1" applyAlignment="1" applyProtection="1">
      <alignment vertical="top" wrapText="1"/>
    </xf>
    <xf numFmtId="0" fontId="42" fillId="6" borderId="8" xfId="0" applyFont="1" applyFill="1" applyBorder="1" applyAlignment="1">
      <alignment horizontal="center" vertical="center" wrapText="1"/>
    </xf>
    <xf numFmtId="0" fontId="16" fillId="7" borderId="9" xfId="0" applyFont="1" applyFill="1" applyBorder="1" applyAlignment="1" applyProtection="1">
      <alignment horizontal="left" vertical="top" wrapText="1"/>
    </xf>
    <xf numFmtId="0" fontId="43"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4" fillId="7" borderId="11" xfId="0" applyFont="1" applyFill="1" applyBorder="1" applyAlignment="1" applyProtection="1">
      <alignment vertical="top" wrapText="1"/>
    </xf>
    <xf numFmtId="0" fontId="14" fillId="7" borderId="14"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5" xfId="0" applyFont="1" applyFill="1" applyBorder="1" applyAlignment="1" applyProtection="1">
      <alignment vertical="top" wrapText="1"/>
    </xf>
    <xf numFmtId="0" fontId="7" fillId="7" borderId="12" xfId="0" applyFont="1" applyFill="1" applyBorder="1" applyAlignment="1" applyProtection="1">
      <alignment vertical="top" wrapText="1"/>
    </xf>
    <xf numFmtId="0" fontId="7" fillId="7" borderId="13" xfId="0" applyFont="1" applyFill="1" applyBorder="1" applyAlignment="1" applyProtection="1">
      <alignment vertical="top" wrapText="1"/>
    </xf>
    <xf numFmtId="0" fontId="41" fillId="7" borderId="16" xfId="0" applyFont="1" applyFill="1" applyBorder="1" applyAlignment="1">
      <alignment horizontal="left" vertical="center"/>
    </xf>
    <xf numFmtId="0" fontId="41" fillId="7" borderId="17" xfId="0" applyFont="1" applyFill="1" applyBorder="1" applyAlignment="1">
      <alignment horizontal="left" vertical="center"/>
    </xf>
    <xf numFmtId="0" fontId="41" fillId="7" borderId="17" xfId="0" applyFont="1" applyFill="1" applyBorder="1"/>
    <xf numFmtId="0" fontId="41" fillId="7" borderId="18" xfId="0" applyFont="1" applyFill="1" applyBorder="1"/>
    <xf numFmtId="0" fontId="41"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41" fillId="7" borderId="17" xfId="0" applyFont="1" applyFill="1" applyBorder="1" applyProtection="1"/>
    <xf numFmtId="0" fontId="41" fillId="7" borderId="18" xfId="0" applyFont="1" applyFill="1" applyBorder="1" applyProtection="1"/>
    <xf numFmtId="0" fontId="41" fillId="7" borderId="0" xfId="0" applyFont="1" applyFill="1" applyBorder="1" applyProtection="1"/>
    <xf numFmtId="0" fontId="41"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44"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13" fillId="7" borderId="11" xfId="0" applyFont="1" applyFill="1" applyBorder="1" applyAlignment="1" applyProtection="1"/>
    <xf numFmtId="0" fontId="0" fillId="7" borderId="11" xfId="0" applyFill="1" applyBorder="1"/>
    <xf numFmtId="0" fontId="45" fillId="7" borderId="16" xfId="0" applyFont="1" applyFill="1" applyBorder="1" applyAlignment="1">
      <alignment vertical="center"/>
    </xf>
    <xf numFmtId="0" fontId="45" fillId="7" borderId="14" xfId="0" applyFont="1" applyFill="1" applyBorder="1" applyAlignment="1">
      <alignment vertical="center"/>
    </xf>
    <xf numFmtId="0" fontId="45"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41" fillId="7" borderId="16" xfId="0" applyFont="1" applyFill="1" applyBorder="1"/>
    <xf numFmtId="0" fontId="41" fillId="7" borderId="14" xfId="0" applyFont="1" applyFill="1" applyBorder="1"/>
    <xf numFmtId="0" fontId="41" fillId="7" borderId="11" xfId="0" applyFont="1" applyFill="1" applyBorder="1"/>
    <xf numFmtId="0" fontId="46" fillId="7" borderId="0" xfId="0" applyFont="1" applyFill="1" applyBorder="1"/>
    <xf numFmtId="0" fontId="47" fillId="7" borderId="0" xfId="0" applyFont="1" applyFill="1" applyBorder="1"/>
    <xf numFmtId="0" fontId="46" fillId="0" borderId="19" xfId="0" applyFont="1" applyFill="1" applyBorder="1" applyAlignment="1">
      <alignment vertical="top" wrapText="1"/>
    </xf>
    <xf numFmtId="0" fontId="46" fillId="0" borderId="20" xfId="0" applyFont="1" applyFill="1" applyBorder="1" applyAlignment="1">
      <alignment vertical="top" wrapText="1"/>
    </xf>
    <xf numFmtId="0" fontId="46" fillId="0" borderId="1" xfId="0" applyFont="1" applyFill="1" applyBorder="1" applyAlignment="1">
      <alignment vertical="top" wrapText="1"/>
    </xf>
    <xf numFmtId="0" fontId="46" fillId="0" borderId="21" xfId="0" applyFont="1" applyFill="1" applyBorder="1" applyAlignment="1">
      <alignment vertical="top" wrapText="1"/>
    </xf>
    <xf numFmtId="0" fontId="46" fillId="0" borderId="1" xfId="0" applyFont="1" applyFill="1" applyBorder="1"/>
    <xf numFmtId="0" fontId="41" fillId="0" borderId="1" xfId="0" applyFont="1" applyFill="1" applyBorder="1" applyAlignment="1">
      <alignment vertical="top" wrapText="1"/>
    </xf>
    <xf numFmtId="0" fontId="41" fillId="7" borderId="12" xfId="0" applyFont="1" applyFill="1" applyBorder="1"/>
    <xf numFmtId="0" fontId="48" fillId="0" borderId="1" xfId="0" applyFont="1" applyFill="1" applyBorder="1" applyAlignment="1">
      <alignment horizontal="center" vertical="top" wrapText="1"/>
    </xf>
    <xf numFmtId="0" fontId="48" fillId="0" borderId="21" xfId="0" applyFont="1" applyFill="1" applyBorder="1" applyAlignment="1">
      <alignment horizontal="center" vertical="top" wrapText="1"/>
    </xf>
    <xf numFmtId="0" fontId="48"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41" fillId="0" borderId="0" xfId="0" applyFont="1" applyFill="1" applyAlignment="1" applyProtection="1">
      <alignment horizontal="right"/>
    </xf>
    <xf numFmtId="0" fontId="41" fillId="7" borderId="16" xfId="0" applyFont="1" applyFill="1" applyBorder="1" applyAlignment="1" applyProtection="1">
      <alignment horizontal="right"/>
    </xf>
    <xf numFmtId="0" fontId="41" fillId="7" borderId="17" xfId="0" applyFont="1" applyFill="1" applyBorder="1" applyAlignment="1" applyProtection="1">
      <alignment horizontal="right"/>
    </xf>
    <xf numFmtId="0" fontId="41" fillId="7" borderId="14" xfId="0" applyFont="1" applyFill="1" applyBorder="1" applyAlignment="1" applyProtection="1">
      <alignment horizontal="right"/>
    </xf>
    <xf numFmtId="0" fontId="41"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9"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41" fillId="7" borderId="15" xfId="0" applyFont="1" applyFill="1" applyBorder="1"/>
    <xf numFmtId="0" fontId="41"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50" fillId="9" borderId="27" xfId="0" applyFont="1" applyFill="1" applyBorder="1" applyAlignment="1" applyProtection="1">
      <alignment horizontal="left" vertical="center" wrapText="1"/>
    </xf>
    <xf numFmtId="0" fontId="50" fillId="9" borderId="28" xfId="0" applyFont="1" applyFill="1" applyBorder="1" applyAlignment="1" applyProtection="1">
      <alignment horizontal="left" vertical="center" wrapText="1"/>
    </xf>
    <xf numFmtId="0" fontId="50" fillId="9" borderId="29" xfId="0" applyFont="1" applyFill="1" applyBorder="1" applyAlignment="1" applyProtection="1">
      <alignment horizontal="left" vertical="center" wrapText="1"/>
    </xf>
    <xf numFmtId="0" fontId="51" fillId="0" borderId="30" xfId="0" applyFont="1" applyBorder="1" applyAlignment="1" applyProtection="1">
      <alignment horizontal="left" vertical="center"/>
    </xf>
    <xf numFmtId="0" fontId="40" fillId="4" borderId="28" xfId="6" applyFont="1" applyBorder="1" applyAlignment="1" applyProtection="1">
      <alignment horizontal="center" vertical="center"/>
      <protection locked="0"/>
    </xf>
    <xf numFmtId="0" fontId="52" fillId="4" borderId="28" xfId="6" applyFont="1" applyBorder="1" applyAlignment="1" applyProtection="1">
      <alignment horizontal="center" vertical="center"/>
      <protection locked="0"/>
    </xf>
    <xf numFmtId="0" fontId="52" fillId="4" borderId="31" xfId="6" applyFont="1" applyBorder="1" applyAlignment="1" applyProtection="1">
      <alignment horizontal="center" vertical="center"/>
      <protection locked="0"/>
    </xf>
    <xf numFmtId="0" fontId="51" fillId="0" borderId="32" xfId="0" applyFont="1" applyBorder="1" applyAlignment="1" applyProtection="1">
      <alignment horizontal="left" vertical="center"/>
    </xf>
    <xf numFmtId="0" fontId="40" fillId="10" borderId="28" xfId="6" applyFont="1" applyFill="1" applyBorder="1" applyAlignment="1" applyProtection="1">
      <alignment horizontal="center" vertical="center"/>
      <protection locked="0"/>
    </xf>
    <xf numFmtId="0" fontId="52" fillId="10" borderId="28" xfId="6" applyFont="1" applyFill="1" applyBorder="1" applyAlignment="1" applyProtection="1">
      <alignment horizontal="center" vertical="center"/>
      <protection locked="0"/>
    </xf>
    <xf numFmtId="0" fontId="52" fillId="10" borderId="31" xfId="6" applyFont="1" applyFill="1" applyBorder="1" applyAlignment="1" applyProtection="1">
      <alignment horizontal="center" vertical="center"/>
      <protection locked="0"/>
    </xf>
    <xf numFmtId="0" fontId="53" fillId="0" borderId="28" xfId="0" applyFont="1" applyBorder="1" applyAlignment="1" applyProtection="1">
      <alignment horizontal="left" vertical="center"/>
    </xf>
    <xf numFmtId="10" fontId="52" fillId="4" borderId="28" xfId="6" applyNumberFormat="1" applyFont="1" applyBorder="1" applyAlignment="1" applyProtection="1">
      <alignment horizontal="center" vertical="center"/>
      <protection locked="0"/>
    </xf>
    <xf numFmtId="10" fontId="52" fillId="4" borderId="31" xfId="6" applyNumberFormat="1" applyFont="1" applyBorder="1" applyAlignment="1" applyProtection="1">
      <alignment horizontal="center" vertical="center"/>
      <protection locked="0"/>
    </xf>
    <xf numFmtId="0" fontId="53" fillId="0" borderId="27" xfId="0" applyFont="1" applyBorder="1" applyAlignment="1" applyProtection="1">
      <alignment horizontal="left" vertical="center"/>
    </xf>
    <xf numFmtId="10" fontId="52" fillId="10" borderId="28" xfId="6" applyNumberFormat="1" applyFont="1" applyFill="1" applyBorder="1" applyAlignment="1" applyProtection="1">
      <alignment horizontal="center" vertical="center"/>
      <protection locked="0"/>
    </xf>
    <xf numFmtId="10" fontId="52"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0" fillId="9" borderId="33" xfId="0" applyFont="1" applyFill="1" applyBorder="1" applyAlignment="1" applyProtection="1">
      <alignment horizontal="center" vertical="center" wrapText="1"/>
    </xf>
    <xf numFmtId="0" fontId="50" fillId="9" borderId="34" xfId="0" applyFont="1" applyFill="1" applyBorder="1" applyAlignment="1" applyProtection="1">
      <alignment horizontal="center" vertical="center" wrapText="1"/>
    </xf>
    <xf numFmtId="0" fontId="51" fillId="0" borderId="28" xfId="0" applyFont="1" applyFill="1" applyBorder="1" applyAlignment="1" applyProtection="1">
      <alignment vertical="center" wrapText="1"/>
    </xf>
    <xf numFmtId="0" fontId="40" fillId="4" borderId="28" xfId="6" applyBorder="1" applyAlignment="1" applyProtection="1">
      <alignment wrapText="1"/>
      <protection locked="0"/>
    </xf>
    <xf numFmtId="0" fontId="40" fillId="10" borderId="28" xfId="6" applyFill="1" applyBorder="1" applyAlignment="1" applyProtection="1">
      <alignment wrapText="1"/>
      <protection locked="0"/>
    </xf>
    <xf numFmtId="0" fontId="54" fillId="5" borderId="28" xfId="0" applyFont="1" applyFill="1" applyBorder="1" applyAlignment="1" applyProtection="1">
      <alignment vertical="center" wrapText="1"/>
    </xf>
    <xf numFmtId="10" fontId="40" fillId="4" borderId="28" xfId="6" applyNumberFormat="1" applyBorder="1" applyAlignment="1" applyProtection="1">
      <alignment horizontal="center" vertical="center" wrapText="1"/>
      <protection locked="0"/>
    </xf>
    <xf numFmtId="10" fontId="40" fillId="10" borderId="28" xfId="6" applyNumberFormat="1" applyFill="1" applyBorder="1" applyAlignment="1" applyProtection="1">
      <alignment horizontal="center" vertical="center" wrapText="1"/>
      <protection locked="0"/>
    </xf>
    <xf numFmtId="0" fontId="50" fillId="9" borderId="35" xfId="0" applyFont="1" applyFill="1" applyBorder="1" applyAlignment="1" applyProtection="1">
      <alignment horizontal="center" vertical="center" wrapText="1"/>
    </xf>
    <xf numFmtId="0" fontId="50" fillId="9" borderId="28" xfId="0" applyFont="1" applyFill="1" applyBorder="1" applyAlignment="1" applyProtection="1">
      <alignment horizontal="center" vertical="center" wrapText="1"/>
    </xf>
    <xf numFmtId="0" fontId="50" fillId="9" borderId="31" xfId="0" applyFont="1" applyFill="1" applyBorder="1" applyAlignment="1" applyProtection="1">
      <alignment horizontal="center" vertical="center" wrapText="1"/>
    </xf>
    <xf numFmtId="0" fontId="55" fillId="4" borderId="35" xfId="6" applyFont="1" applyBorder="1" applyAlignment="1" applyProtection="1">
      <alignment vertical="center" wrapText="1"/>
      <protection locked="0"/>
    </xf>
    <xf numFmtId="0" fontId="55" fillId="4" borderId="28" xfId="6" applyFont="1" applyBorder="1" applyAlignment="1" applyProtection="1">
      <alignment horizontal="center" vertical="center"/>
      <protection locked="0"/>
    </xf>
    <xf numFmtId="0" fontId="55" fillId="4" borderId="31" xfId="6" applyFont="1" applyBorder="1" applyAlignment="1" applyProtection="1">
      <alignment horizontal="center" vertical="center"/>
      <protection locked="0"/>
    </xf>
    <xf numFmtId="0" fontId="55" fillId="10" borderId="28" xfId="6" applyFont="1" applyFill="1" applyBorder="1" applyAlignment="1" applyProtection="1">
      <alignment horizontal="center" vertical="center"/>
      <protection locked="0"/>
    </xf>
    <xf numFmtId="0" fontId="55" fillId="10" borderId="35" xfId="6" applyFont="1" applyFill="1" applyBorder="1" applyAlignment="1" applyProtection="1">
      <alignment vertical="center" wrapText="1"/>
      <protection locked="0"/>
    </xf>
    <xf numFmtId="0" fontId="55" fillId="10" borderId="31" xfId="6" applyFont="1" applyFill="1" applyBorder="1" applyAlignment="1" applyProtection="1">
      <alignment horizontal="center" vertical="center"/>
      <protection locked="0"/>
    </xf>
    <xf numFmtId="0" fontId="55" fillId="4" borderId="31" xfId="6" applyFont="1" applyBorder="1" applyAlignment="1" applyProtection="1">
      <alignment vertical="center"/>
      <protection locked="0"/>
    </xf>
    <xf numFmtId="0" fontId="55" fillId="10" borderId="31" xfId="6" applyFont="1" applyFill="1" applyBorder="1" applyAlignment="1" applyProtection="1">
      <alignment vertical="center"/>
      <protection locked="0"/>
    </xf>
    <xf numFmtId="0" fontId="55" fillId="4" borderId="36" xfId="6" applyFont="1" applyBorder="1" applyAlignment="1" applyProtection="1">
      <alignment vertical="center"/>
      <protection locked="0"/>
    </xf>
    <xf numFmtId="0" fontId="55"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50" fillId="9" borderId="33" xfId="0" applyFont="1" applyFill="1" applyBorder="1" applyAlignment="1" applyProtection="1">
      <alignment horizontal="center" vertical="center"/>
    </xf>
    <xf numFmtId="0" fontId="50" fillId="9" borderId="29" xfId="0" applyFont="1" applyFill="1" applyBorder="1" applyAlignment="1" applyProtection="1">
      <alignment horizontal="center" vertical="center"/>
    </xf>
    <xf numFmtId="0" fontId="50" fillId="9" borderId="27" xfId="0" applyFont="1" applyFill="1" applyBorder="1" applyAlignment="1" applyProtection="1">
      <alignment horizontal="center" vertical="center" wrapText="1"/>
    </xf>
    <xf numFmtId="0" fontId="40" fillId="4" borderId="28" xfId="6" applyBorder="1" applyAlignment="1" applyProtection="1">
      <alignment horizontal="center" vertical="center"/>
      <protection locked="0"/>
    </xf>
    <xf numFmtId="10" fontId="40" fillId="4" borderId="28" xfId="6" applyNumberFormat="1" applyBorder="1" applyAlignment="1" applyProtection="1">
      <alignment horizontal="center" vertical="center"/>
      <protection locked="0"/>
    </xf>
    <xf numFmtId="0" fontId="40" fillId="10" borderId="28" xfId="6" applyFill="1" applyBorder="1" applyAlignment="1" applyProtection="1">
      <alignment horizontal="center" vertical="center"/>
      <protection locked="0"/>
    </xf>
    <xf numFmtId="10" fontId="40" fillId="10" borderId="28" xfId="6" applyNumberFormat="1" applyFill="1" applyBorder="1" applyAlignment="1" applyProtection="1">
      <alignment horizontal="center" vertical="center"/>
      <protection locked="0"/>
    </xf>
    <xf numFmtId="0" fontId="50" fillId="9" borderId="37" xfId="0" applyFont="1" applyFill="1" applyBorder="1" applyAlignment="1" applyProtection="1">
      <alignment horizontal="center" vertical="center" wrapText="1"/>
    </xf>
    <xf numFmtId="0" fontId="50" fillId="9" borderId="38" xfId="0" applyFont="1" applyFill="1" applyBorder="1" applyAlignment="1" applyProtection="1">
      <alignment horizontal="center" vertical="center" wrapText="1"/>
    </xf>
    <xf numFmtId="0" fontId="50" fillId="9" borderId="39" xfId="0" applyFont="1" applyFill="1" applyBorder="1" applyAlignment="1" applyProtection="1">
      <alignment horizontal="center" vertical="center" wrapText="1"/>
    </xf>
    <xf numFmtId="0" fontId="40" fillId="4" borderId="28" xfId="6" applyBorder="1" applyProtection="1">
      <protection locked="0"/>
    </xf>
    <xf numFmtId="0" fontId="55" fillId="4" borderId="38" xfId="6" applyFont="1" applyBorder="1" applyAlignment="1" applyProtection="1">
      <alignment vertical="center" wrapText="1"/>
      <protection locked="0"/>
    </xf>
    <xf numFmtId="0" fontId="55" fillId="4" borderId="39" xfId="6" applyFont="1" applyBorder="1" applyAlignment="1" applyProtection="1">
      <alignment horizontal="center" vertical="center"/>
      <protection locked="0"/>
    </xf>
    <xf numFmtId="0" fontId="40" fillId="10" borderId="28" xfId="6" applyFill="1" applyBorder="1" applyProtection="1">
      <protection locked="0"/>
    </xf>
    <xf numFmtId="0" fontId="55" fillId="10" borderId="38" xfId="6" applyFont="1" applyFill="1" applyBorder="1" applyAlignment="1" applyProtection="1">
      <alignment vertical="center" wrapText="1"/>
      <protection locked="0"/>
    </xf>
    <xf numFmtId="0" fontId="55"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0" fillId="9" borderId="6" xfId="0" applyFont="1" applyFill="1" applyBorder="1" applyAlignment="1" applyProtection="1">
      <alignment horizontal="center" vertical="center" wrapText="1"/>
    </xf>
    <xf numFmtId="0" fontId="50" fillId="9" borderId="40" xfId="0" applyFont="1" applyFill="1" applyBorder="1" applyAlignment="1" applyProtection="1">
      <alignment horizontal="center" vertical="center"/>
    </xf>
    <xf numFmtId="0" fontId="40" fillId="4" borderId="28" xfId="6" applyBorder="1" applyAlignment="1" applyProtection="1">
      <alignment vertical="center" wrapText="1"/>
      <protection locked="0"/>
    </xf>
    <xf numFmtId="0" fontId="40" fillId="4" borderId="35" xfId="6" applyBorder="1" applyAlignment="1" applyProtection="1">
      <alignment vertical="center" wrapText="1"/>
      <protection locked="0"/>
    </xf>
    <xf numFmtId="0" fontId="40" fillId="10" borderId="28" xfId="6" applyFill="1" applyBorder="1" applyAlignment="1" applyProtection="1">
      <alignment vertical="center" wrapText="1"/>
      <protection locked="0"/>
    </xf>
    <xf numFmtId="0" fontId="40" fillId="10" borderId="35" xfId="6" applyFill="1" applyBorder="1" applyAlignment="1" applyProtection="1">
      <alignment vertical="center" wrapText="1"/>
      <protection locked="0"/>
    </xf>
    <xf numFmtId="0" fontId="40" fillId="4" borderId="27" xfId="6" applyBorder="1" applyAlignment="1" applyProtection="1">
      <alignment horizontal="center" vertical="center"/>
      <protection locked="0"/>
    </xf>
    <xf numFmtId="0" fontId="40" fillId="4" borderId="31" xfId="6" applyBorder="1" applyAlignment="1" applyProtection="1">
      <alignment horizontal="center" vertical="center"/>
      <protection locked="0"/>
    </xf>
    <xf numFmtId="0" fontId="40" fillId="10" borderId="27" xfId="6" applyFill="1" applyBorder="1" applyAlignment="1" applyProtection="1">
      <alignment horizontal="center" vertical="center"/>
      <protection locked="0"/>
    </xf>
    <xf numFmtId="0" fontId="40"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0" fillId="9" borderId="34" xfId="0" applyFont="1" applyFill="1" applyBorder="1" applyAlignment="1" applyProtection="1">
      <alignment horizontal="center" vertical="center"/>
    </xf>
    <xf numFmtId="0" fontId="40" fillId="4" borderId="31" xfId="6" applyBorder="1" applyAlignment="1" applyProtection="1">
      <alignment vertical="center" wrapText="1"/>
      <protection locked="0"/>
    </xf>
    <xf numFmtId="0" fontId="40" fillId="10" borderId="38" xfId="6" applyFill="1" applyBorder="1" applyAlignment="1" applyProtection="1">
      <alignment horizontal="center" vertical="center" wrapText="1"/>
      <protection locked="0"/>
    </xf>
    <xf numFmtId="0" fontId="40" fillId="10" borderId="27" xfId="6" applyFill="1" applyBorder="1" applyAlignment="1" applyProtection="1">
      <alignment horizontal="center" vertical="center" wrapText="1"/>
      <protection locked="0"/>
    </xf>
    <xf numFmtId="0" fontId="40" fillId="10" borderId="31" xfId="6" applyFill="1" applyBorder="1" applyAlignment="1" applyProtection="1">
      <alignment vertical="center" wrapText="1"/>
      <protection locked="0"/>
    </xf>
    <xf numFmtId="0" fontId="50" fillId="9" borderId="26" xfId="0" applyFont="1" applyFill="1" applyBorder="1" applyAlignment="1" applyProtection="1">
      <alignment horizontal="center" vertical="center"/>
    </xf>
    <xf numFmtId="0" fontId="50" fillId="9" borderId="30" xfId="0" applyFont="1" applyFill="1" applyBorder="1" applyAlignment="1" applyProtection="1">
      <alignment horizontal="center" vertical="center" wrapText="1"/>
    </xf>
    <xf numFmtId="0" fontId="40" fillId="4" borderId="41" xfId="6" applyBorder="1" applyAlignment="1" applyProtection="1">
      <protection locked="0"/>
    </xf>
    <xf numFmtId="10" fontId="40" fillId="4" borderId="37" xfId="6" applyNumberFormat="1" applyBorder="1" applyAlignment="1" applyProtection="1">
      <alignment horizontal="center" vertical="center"/>
      <protection locked="0"/>
    </xf>
    <xf numFmtId="0" fontId="40" fillId="10" borderId="41" xfId="6" applyFill="1" applyBorder="1" applyAlignment="1" applyProtection="1">
      <protection locked="0"/>
    </xf>
    <xf numFmtId="10" fontId="40" fillId="10" borderId="37" xfId="6" applyNumberFormat="1" applyFill="1" applyBorder="1" applyAlignment="1" applyProtection="1">
      <alignment horizontal="center" vertical="center"/>
      <protection locked="0"/>
    </xf>
    <xf numFmtId="0" fontId="50" fillId="9" borderId="38" xfId="0" applyFont="1" applyFill="1" applyBorder="1" applyAlignment="1" applyProtection="1">
      <alignment horizontal="center" vertical="center"/>
    </xf>
    <xf numFmtId="0" fontId="50" fillId="9" borderId="28" xfId="0" applyFont="1" applyFill="1" applyBorder="1" applyAlignment="1" applyProtection="1">
      <alignment horizontal="center" wrapText="1"/>
    </xf>
    <xf numFmtId="0" fontId="50" fillId="9" borderId="31" xfId="0" applyFont="1" applyFill="1" applyBorder="1" applyAlignment="1" applyProtection="1">
      <alignment horizontal="center" wrapText="1"/>
    </xf>
    <xf numFmtId="0" fontId="50" fillId="9" borderId="27" xfId="0" applyFont="1" applyFill="1" applyBorder="1" applyAlignment="1" applyProtection="1">
      <alignment horizontal="center" wrapText="1"/>
    </xf>
    <xf numFmtId="0" fontId="55" fillId="4" borderId="28" xfId="6" applyFont="1" applyBorder="1" applyAlignment="1" applyProtection="1">
      <alignment horizontal="center" vertical="center" wrapText="1"/>
      <protection locked="0"/>
    </xf>
    <xf numFmtId="0" fontId="55" fillId="10" borderId="28" xfId="6" applyFont="1" applyFill="1" applyBorder="1" applyAlignment="1" applyProtection="1">
      <alignment horizontal="center" vertical="center" wrapText="1"/>
      <protection locked="0"/>
    </xf>
    <xf numFmtId="0" fontId="40" fillId="4" borderId="38" xfId="6" applyBorder="1" applyAlignment="1" applyProtection="1">
      <alignment vertical="center"/>
      <protection locked="0"/>
    </xf>
    <xf numFmtId="0" fontId="40" fillId="4" borderId="0" xfId="6" applyProtection="1"/>
    <xf numFmtId="0" fontId="38" fillId="3" borderId="0" xfId="4" applyProtection="1"/>
    <xf numFmtId="0" fontId="37" fillId="2" borderId="0" xfId="1" applyProtection="1"/>
    <xf numFmtId="0" fontId="0" fillId="0" borderId="0" xfId="0" applyAlignment="1" applyProtection="1">
      <alignment wrapText="1"/>
    </xf>
    <xf numFmtId="0" fontId="56" fillId="7" borderId="17" xfId="0" applyFont="1" applyFill="1" applyBorder="1" applyAlignment="1">
      <alignment vertical="top" wrapText="1"/>
    </xf>
    <xf numFmtId="0" fontId="56" fillId="7" borderId="18" xfId="0" applyFont="1" applyFill="1" applyBorder="1" applyAlignment="1">
      <alignment vertical="top" wrapText="1"/>
    </xf>
    <xf numFmtId="0" fontId="39" fillId="7" borderId="12" xfId="5" applyFill="1" applyBorder="1" applyAlignment="1" applyProtection="1">
      <alignment vertical="top" wrapText="1"/>
    </xf>
    <xf numFmtId="0" fontId="39" fillId="7" borderId="13" xfId="5" applyFill="1" applyBorder="1" applyAlignment="1" applyProtection="1">
      <alignment vertical="top" wrapText="1"/>
    </xf>
    <xf numFmtId="0" fontId="50" fillId="9" borderId="38" xfId="0" applyFont="1" applyFill="1" applyBorder="1" applyAlignment="1" applyProtection="1">
      <alignment horizontal="center" vertical="center" wrapText="1"/>
    </xf>
    <xf numFmtId="0" fontId="40" fillId="10" borderId="39" xfId="6" applyFill="1" applyBorder="1" applyAlignment="1" applyProtection="1">
      <alignment horizontal="center" vertical="center"/>
      <protection locked="0"/>
    </xf>
    <xf numFmtId="0" fontId="0" fillId="11" borderId="1" xfId="0" applyFill="1" applyBorder="1" applyProtection="1"/>
    <xf numFmtId="0" fontId="40" fillId="10" borderId="27" xfId="6" applyFill="1" applyBorder="1" applyAlignment="1" applyProtection="1">
      <alignment vertical="center"/>
      <protection locked="0"/>
    </xf>
    <xf numFmtId="0" fontId="0" fillId="0" borderId="0" xfId="0" applyAlignment="1">
      <alignmen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4" fillId="7" borderId="0" xfId="0" applyFont="1" applyFill="1" applyBorder="1" applyAlignment="1" applyProtection="1">
      <alignment horizontal="center"/>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0" fillId="10" borderId="27" xfId="6" applyFill="1" applyBorder="1" applyAlignment="1" applyProtection="1">
      <alignment horizontal="center" vertical="center"/>
      <protection locked="0"/>
    </xf>
    <xf numFmtId="0" fontId="0" fillId="0" borderId="42" xfId="0" applyBorder="1" applyAlignment="1" applyProtection="1">
      <alignment horizontal="left" vertical="center" wrapText="1"/>
    </xf>
    <xf numFmtId="0" fontId="11" fillId="7" borderId="0" xfId="0" applyFont="1" applyFill="1" applyBorder="1" applyAlignment="1" applyProtection="1">
      <alignment horizontal="center" vertical="center" wrapText="1"/>
    </xf>
    <xf numFmtId="0" fontId="57" fillId="7" borderId="0" xfId="0" applyFont="1" applyFill="1" applyBorder="1" applyAlignment="1" applyProtection="1">
      <alignment horizontal="left" vertical="center" wrapText="1"/>
    </xf>
    <xf numFmtId="0" fontId="57" fillId="7" borderId="15" xfId="0" applyFont="1" applyFill="1" applyBorder="1" applyAlignment="1" applyProtection="1">
      <alignment horizontal="left" vertical="center" wrapText="1"/>
    </xf>
    <xf numFmtId="0" fontId="57" fillId="7" borderId="12" xfId="0" applyFont="1" applyFill="1" applyBorder="1" applyAlignment="1" applyProtection="1">
      <alignment horizontal="left" vertical="center" wrapText="1"/>
    </xf>
    <xf numFmtId="0" fontId="58" fillId="5" borderId="1" xfId="0" applyFont="1" applyFill="1" applyBorder="1" applyAlignment="1" applyProtection="1">
      <alignment horizontal="left" vertical="center" wrapText="1"/>
    </xf>
    <xf numFmtId="0" fontId="58" fillId="5" borderId="43" xfId="0" applyFont="1" applyFill="1" applyBorder="1" applyAlignment="1" applyProtection="1">
      <alignment horizontal="left" vertical="center" wrapText="1"/>
    </xf>
    <xf numFmtId="0" fontId="58" fillId="5" borderId="21" xfId="0" applyFont="1" applyFill="1" applyBorder="1" applyAlignment="1" applyProtection="1">
      <alignment horizontal="left" vertical="center" wrapText="1"/>
    </xf>
    <xf numFmtId="0" fontId="58" fillId="5" borderId="44" xfId="0" applyFont="1" applyFill="1" applyBorder="1" applyAlignment="1" applyProtection="1">
      <alignment horizontal="left" vertical="center" wrapText="1"/>
    </xf>
    <xf numFmtId="0" fontId="58" fillId="5" borderId="11" xfId="0" applyFont="1" applyFill="1" applyBorder="1" applyAlignment="1" applyProtection="1">
      <alignment horizontal="left" vertical="center" wrapText="1"/>
    </xf>
    <xf numFmtId="0" fontId="58" fillId="5" borderId="45" xfId="0" applyFont="1" applyFill="1" applyBorder="1" applyAlignment="1" applyProtection="1">
      <alignment horizontal="left" vertical="center" wrapText="1"/>
    </xf>
    <xf numFmtId="0" fontId="58" fillId="5" borderId="46" xfId="0" applyFont="1" applyFill="1" applyBorder="1" applyAlignment="1" applyProtection="1">
      <alignment horizontal="left" vertical="center" wrapText="1"/>
    </xf>
    <xf numFmtId="0" fontId="58" fillId="5" borderId="13" xfId="0" applyFont="1" applyFill="1" applyBorder="1" applyAlignment="1" applyProtection="1">
      <alignment horizontal="left" vertical="center" wrapText="1"/>
    </xf>
    <xf numFmtId="0" fontId="15" fillId="5" borderId="1" xfId="0" applyFont="1" applyFill="1" applyBorder="1" applyAlignment="1" applyProtection="1">
      <alignment horizontal="center"/>
    </xf>
    <xf numFmtId="14" fontId="0" fillId="0" borderId="0" xfId="0" applyNumberFormat="1" applyAlignment="1">
      <alignment horizontal="center"/>
    </xf>
    <xf numFmtId="0" fontId="39" fillId="5" borderId="1" xfId="5" applyFill="1" applyBorder="1" applyAlignment="1" applyProtection="1">
      <alignment vertical="top" wrapText="1"/>
      <protection locked="0"/>
    </xf>
    <xf numFmtId="0" fontId="39" fillId="5" borderId="3" xfId="5" applyFill="1" applyBorder="1" applyAlignment="1" applyProtection="1">
      <protection locked="0"/>
    </xf>
    <xf numFmtId="0" fontId="1" fillId="5" borderId="2" xfId="0" applyFont="1" applyFill="1" applyBorder="1" applyAlignment="1" applyProtection="1">
      <alignment wrapText="1"/>
      <protection locked="0"/>
    </xf>
    <xf numFmtId="0" fontId="14" fillId="5" borderId="2" xfId="0" applyFont="1" applyFill="1" applyBorder="1" applyProtection="1">
      <protection locked="0"/>
    </xf>
    <xf numFmtId="0" fontId="39" fillId="0" borderId="0" xfId="5" applyAlignment="1" applyProtection="1"/>
    <xf numFmtId="43" fontId="1" fillId="5" borderId="10" xfId="3" applyNumberFormat="1" applyFont="1" applyFill="1" applyBorder="1" applyAlignment="1" applyProtection="1">
      <alignment vertical="top" wrapText="1"/>
    </xf>
    <xf numFmtId="3" fontId="1" fillId="5" borderId="5" xfId="0" applyNumberFormat="1"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1" fillId="5" borderId="6" xfId="0" applyFont="1" applyFill="1" applyBorder="1" applyAlignment="1" applyProtection="1">
      <alignment horizontal="center"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4" fillId="7" borderId="11" xfId="0" applyFont="1" applyFill="1" applyBorder="1" applyProtection="1"/>
    <xf numFmtId="0" fontId="14" fillId="7" borderId="0" xfId="0" applyFont="1" applyFill="1" applyBorder="1" applyAlignment="1" applyProtection="1">
      <alignment horizontal="center" vertical="top" wrapText="1"/>
    </xf>
    <xf numFmtId="2" fontId="14" fillId="7" borderId="0" xfId="0" applyNumberFormat="1" applyFont="1" applyFill="1" applyBorder="1" applyAlignment="1" applyProtection="1">
      <alignment horizontal="center"/>
    </xf>
    <xf numFmtId="2" fontId="14" fillId="7" borderId="0" xfId="0" applyNumberFormat="1" applyFont="1" applyFill="1" applyBorder="1" applyProtection="1"/>
    <xf numFmtId="2" fontId="15" fillId="7" borderId="0" xfId="0" applyNumberFormat="1" applyFont="1" applyFill="1" applyBorder="1" applyAlignment="1" applyProtection="1">
      <alignment vertical="top" wrapText="1"/>
    </xf>
    <xf numFmtId="0" fontId="15" fillId="5" borderId="30" xfId="0" applyFont="1" applyFill="1" applyBorder="1" applyAlignment="1" applyProtection="1">
      <alignment horizontal="center" vertical="top" wrapText="1"/>
    </xf>
    <xf numFmtId="0" fontId="14" fillId="7" borderId="15" xfId="0" applyFont="1" applyFill="1" applyBorder="1" applyAlignment="1" applyProtection="1">
      <alignment horizontal="center" vertical="top" wrapText="1"/>
    </xf>
    <xf numFmtId="0" fontId="14" fillId="5" borderId="2" xfId="0" applyFont="1" applyFill="1" applyBorder="1" applyAlignment="1" applyProtection="1">
      <alignment vertical="top" wrapText="1"/>
    </xf>
    <xf numFmtId="3" fontId="14" fillId="5" borderId="18" xfId="0" applyNumberFormat="1" applyFont="1" applyFill="1" applyBorder="1" applyAlignment="1" applyProtection="1">
      <alignment vertical="top" wrapText="1"/>
    </xf>
    <xf numFmtId="3" fontId="14" fillId="5" borderId="11" xfId="0" applyNumberFormat="1" applyFont="1" applyFill="1" applyBorder="1" applyAlignment="1" applyProtection="1">
      <alignment vertical="top" wrapText="1"/>
    </xf>
    <xf numFmtId="3" fontId="14" fillId="5" borderId="3" xfId="0" applyNumberFormat="1" applyFont="1" applyFill="1" applyBorder="1" applyAlignment="1" applyProtection="1">
      <alignment vertical="top" wrapText="1"/>
    </xf>
    <xf numFmtId="3" fontId="14" fillId="5" borderId="4" xfId="0" applyNumberFormat="1" applyFont="1" applyFill="1" applyBorder="1" applyAlignment="1" applyProtection="1">
      <alignment vertical="top" wrapText="1"/>
    </xf>
    <xf numFmtId="3" fontId="14" fillId="5" borderId="13" xfId="0" applyNumberFormat="1" applyFont="1" applyFill="1" applyBorder="1" applyAlignment="1" applyProtection="1">
      <alignment vertical="top" wrapText="1"/>
    </xf>
    <xf numFmtId="3" fontId="14" fillId="5" borderId="7" xfId="0" applyNumberFormat="1" applyFont="1" applyFill="1" applyBorder="1" applyAlignment="1" applyProtection="1">
      <alignment vertical="top" wrapText="1"/>
    </xf>
    <xf numFmtId="0" fontId="28" fillId="5" borderId="3" xfId="0" applyFont="1" applyFill="1" applyBorder="1" applyAlignment="1" applyProtection="1">
      <alignment vertical="top" wrapText="1"/>
    </xf>
    <xf numFmtId="0" fontId="28" fillId="5" borderId="7" xfId="0" applyFont="1" applyFill="1" applyBorder="1" applyAlignment="1" applyProtection="1">
      <alignment horizontal="center" vertical="top" wrapText="1"/>
    </xf>
    <xf numFmtId="0" fontId="28" fillId="5" borderId="3" xfId="0" applyFont="1" applyFill="1" applyBorder="1" applyAlignment="1" applyProtection="1">
      <alignment horizontal="center" vertical="top" wrapText="1"/>
    </xf>
    <xf numFmtId="0" fontId="29" fillId="7" borderId="27" xfId="0" applyFont="1" applyFill="1" applyBorder="1" applyAlignment="1" applyProtection="1">
      <alignment wrapText="1"/>
    </xf>
    <xf numFmtId="0" fontId="46" fillId="0" borderId="1" xfId="0" applyFont="1" applyFill="1" applyBorder="1" applyAlignment="1">
      <alignment horizontal="left" vertical="top" wrapText="1"/>
    </xf>
    <xf numFmtId="0" fontId="14" fillId="5" borderId="1" xfId="0" applyFont="1" applyFill="1" applyBorder="1" applyAlignment="1" applyProtection="1">
      <alignment vertical="top" wrapText="1"/>
    </xf>
    <xf numFmtId="0" fontId="46" fillId="0" borderId="1" xfId="0" applyFont="1" applyFill="1" applyBorder="1" applyAlignment="1">
      <alignment wrapText="1"/>
    </xf>
    <xf numFmtId="0" fontId="59" fillId="7" borderId="38" xfId="0" applyFont="1" applyFill="1" applyBorder="1" applyAlignment="1">
      <alignment wrapText="1"/>
    </xf>
    <xf numFmtId="0" fontId="59" fillId="0" borderId="28" xfId="0" applyFont="1" applyBorder="1" applyAlignment="1">
      <alignment wrapText="1"/>
    </xf>
    <xf numFmtId="0" fontId="59" fillId="0" borderId="0" xfId="0" applyFont="1" applyBorder="1" applyAlignment="1">
      <alignment wrapText="1"/>
    </xf>
    <xf numFmtId="0" fontId="29" fillId="7" borderId="38" xfId="0" applyFont="1" applyFill="1" applyBorder="1" applyAlignment="1" applyProtection="1">
      <alignment wrapText="1"/>
    </xf>
    <xf numFmtId="0" fontId="31" fillId="7" borderId="38" xfId="0" applyFont="1" applyFill="1" applyBorder="1" applyAlignment="1" applyProtection="1">
      <alignment wrapText="1"/>
    </xf>
    <xf numFmtId="0" fontId="31" fillId="7" borderId="28" xfId="0" applyFont="1" applyFill="1" applyBorder="1" applyAlignment="1">
      <alignment horizontal="center" vertical="center" wrapText="1"/>
    </xf>
    <xf numFmtId="0" fontId="31" fillId="5" borderId="28" xfId="0" applyFont="1" applyFill="1" applyBorder="1" applyAlignment="1" applyProtection="1">
      <alignment horizontal="center" vertical="center" wrapText="1"/>
    </xf>
    <xf numFmtId="0" fontId="31" fillId="7" borderId="27" xfId="0" applyFont="1" applyFill="1" applyBorder="1" applyAlignment="1" applyProtection="1">
      <alignment wrapText="1"/>
    </xf>
    <xf numFmtId="0" fontId="60" fillId="0" borderId="28" xfId="0" applyFont="1" applyBorder="1" applyAlignment="1">
      <alignment wrapText="1"/>
    </xf>
    <xf numFmtId="0" fontId="60" fillId="0" borderId="0" xfId="0" applyFont="1" applyBorder="1" applyAlignment="1">
      <alignment wrapText="1"/>
    </xf>
    <xf numFmtId="0" fontId="32" fillId="7" borderId="28" xfId="0" applyFont="1" applyFill="1" applyBorder="1" applyAlignment="1">
      <alignment horizontal="left" vertical="center" wrapText="1"/>
    </xf>
    <xf numFmtId="0" fontId="28" fillId="5" borderId="28" xfId="0" applyFont="1" applyFill="1" applyBorder="1" applyAlignment="1" applyProtection="1">
      <alignment horizontal="left" vertical="center" wrapText="1"/>
    </xf>
    <xf numFmtId="0" fontId="28" fillId="5" borderId="28" xfId="0" applyFont="1" applyFill="1" applyBorder="1" applyAlignment="1" applyProtection="1">
      <alignment vertical="center" wrapText="1"/>
    </xf>
    <xf numFmtId="0" fontId="28" fillId="5" borderId="28" xfId="0" applyFont="1" applyFill="1" applyBorder="1" applyAlignment="1" applyProtection="1">
      <alignment horizontal="center" vertical="center" wrapText="1"/>
    </xf>
    <xf numFmtId="0" fontId="29" fillId="7" borderId="38" xfId="0" applyFont="1" applyFill="1" applyBorder="1" applyAlignment="1" applyProtection="1">
      <alignment horizontal="left" vertical="center" wrapText="1"/>
    </xf>
    <xf numFmtId="0" fontId="28" fillId="0" borderId="28" xfId="0" applyFont="1" applyBorder="1" applyAlignment="1">
      <alignment horizontal="left" vertical="center" wrapText="1"/>
    </xf>
    <xf numFmtId="0" fontId="29" fillId="7" borderId="27" xfId="0" applyFont="1" applyFill="1" applyBorder="1" applyAlignment="1" applyProtection="1">
      <alignment horizontal="left" vertical="center" wrapText="1"/>
    </xf>
    <xf numFmtId="0" fontId="28" fillId="5" borderId="28" xfId="0" applyFont="1" applyFill="1" applyBorder="1" applyAlignment="1">
      <alignment horizontal="left" vertical="center" wrapText="1"/>
    </xf>
    <xf numFmtId="0" fontId="32" fillId="7" borderId="28" xfId="0" applyFont="1" applyFill="1" applyBorder="1" applyAlignment="1" applyProtection="1">
      <alignment horizontal="left" vertical="center" wrapText="1"/>
    </xf>
    <xf numFmtId="0" fontId="28" fillId="5" borderId="28" xfId="0" applyFont="1" applyFill="1" applyBorder="1" applyAlignment="1">
      <alignment vertical="center" wrapText="1"/>
    </xf>
    <xf numFmtId="0" fontId="28" fillId="0" borderId="28" xfId="0" applyFont="1" applyBorder="1" applyAlignment="1">
      <alignment horizontal="center" wrapText="1"/>
    </xf>
    <xf numFmtId="0" fontId="28" fillId="0" borderId="28" xfId="0" applyFont="1" applyBorder="1" applyAlignment="1">
      <alignment horizontal="center" vertical="center" wrapText="1"/>
    </xf>
    <xf numFmtId="0" fontId="28" fillId="5" borderId="28" xfId="0" applyNumberFormat="1" applyFont="1" applyFill="1" applyBorder="1" applyAlignment="1" applyProtection="1">
      <alignment horizontal="left" vertical="center" wrapText="1"/>
    </xf>
    <xf numFmtId="0" fontId="28" fillId="5" borderId="28" xfId="0" applyFont="1" applyFill="1" applyBorder="1" applyAlignment="1" applyProtection="1">
      <alignment horizontal="left" vertical="center" wrapText="1" readingOrder="1"/>
    </xf>
    <xf numFmtId="0" fontId="29" fillId="7" borderId="41" xfId="0" applyFont="1" applyFill="1" applyBorder="1" applyAlignment="1" applyProtection="1">
      <alignment vertical="center" wrapText="1"/>
    </xf>
    <xf numFmtId="0" fontId="29" fillId="7" borderId="47" xfId="0" applyFont="1" applyFill="1" applyBorder="1" applyAlignment="1" applyProtection="1">
      <alignment vertical="center" wrapText="1"/>
    </xf>
    <xf numFmtId="0" fontId="59" fillId="0" borderId="37" xfId="0" applyFont="1" applyBorder="1" applyAlignment="1">
      <alignment wrapText="1"/>
    </xf>
    <xf numFmtId="0" fontId="59" fillId="0" borderId="0" xfId="0" applyFont="1" applyBorder="1" applyAlignment="1">
      <alignment horizontal="left" wrapText="1"/>
    </xf>
    <xf numFmtId="0" fontId="59" fillId="0" borderId="0" xfId="0" applyFont="1" applyBorder="1" applyAlignment="1">
      <alignment horizontal="center" wrapText="1"/>
    </xf>
    <xf numFmtId="0" fontId="59" fillId="0" borderId="33" xfId="0" applyFont="1" applyBorder="1" applyAlignment="1">
      <alignment horizontal="left" wrapText="1"/>
    </xf>
    <xf numFmtId="0" fontId="59" fillId="0" borderId="33" xfId="0" applyFont="1" applyBorder="1" applyAlignment="1">
      <alignment wrapText="1"/>
    </xf>
    <xf numFmtId="0" fontId="59" fillId="0" borderId="33" xfId="0" applyFont="1" applyBorder="1" applyAlignment="1">
      <alignment horizontal="center" wrapText="1"/>
    </xf>
    <xf numFmtId="0" fontId="59" fillId="0" borderId="28" xfId="0" applyFont="1" applyBorder="1" applyAlignment="1">
      <alignment horizontal="left" wrapText="1"/>
    </xf>
    <xf numFmtId="0" fontId="59" fillId="5" borderId="28" xfId="0" applyFont="1" applyFill="1" applyBorder="1" applyAlignment="1">
      <alignment wrapText="1"/>
    </xf>
    <xf numFmtId="0" fontId="59" fillId="0" borderId="28" xfId="0" applyFont="1" applyBorder="1" applyAlignment="1">
      <alignment horizontal="center" wrapText="1"/>
    </xf>
    <xf numFmtId="0" fontId="61" fillId="7" borderId="0" xfId="0" applyFont="1" applyFill="1" applyBorder="1" applyAlignment="1" applyProtection="1">
      <alignment vertical="top" wrapText="1"/>
    </xf>
    <xf numFmtId="0" fontId="28" fillId="5" borderId="28" xfId="0" applyFont="1" applyFill="1" applyBorder="1" applyAlignment="1" applyProtection="1">
      <alignment horizontal="left" vertical="center" wrapText="1"/>
    </xf>
    <xf numFmtId="0" fontId="49" fillId="0" borderId="0" xfId="0" applyFont="1"/>
    <xf numFmtId="164" fontId="1" fillId="5" borderId="6" xfId="2" applyFont="1" applyFill="1" applyBorder="1" applyAlignment="1" applyProtection="1">
      <alignment vertical="top" wrapText="1"/>
    </xf>
    <xf numFmtId="3" fontId="14" fillId="5" borderId="48" xfId="0" applyNumberFormat="1" applyFont="1" applyFill="1" applyBorder="1" applyAlignment="1" applyProtection="1">
      <alignment vertical="top" wrapText="1"/>
    </xf>
    <xf numFmtId="3" fontId="14" fillId="5" borderId="20" xfId="0" applyNumberFormat="1" applyFont="1" applyFill="1" applyBorder="1" applyAlignment="1" applyProtection="1">
      <alignment vertical="top" wrapText="1"/>
    </xf>
    <xf numFmtId="3" fontId="14" fillId="5" borderId="2" xfId="0" applyNumberFormat="1" applyFont="1" applyFill="1" applyBorder="1" applyAlignment="1" applyProtection="1">
      <alignment vertical="top" wrapText="1"/>
    </xf>
    <xf numFmtId="0" fontId="14" fillId="0" borderId="0" xfId="0" applyFont="1"/>
    <xf numFmtId="0" fontId="14" fillId="0" borderId="0" xfId="0" applyFont="1" applyAlignment="1">
      <alignment horizontal="left" vertical="center"/>
    </xf>
    <xf numFmtId="0" fontId="62" fillId="0" borderId="0" xfId="0" applyFont="1" applyAlignment="1"/>
    <xf numFmtId="0" fontId="62" fillId="0" borderId="0" xfId="0" applyFont="1" applyAlignment="1">
      <alignment horizontal="center" vertical="center"/>
    </xf>
    <xf numFmtId="0" fontId="62" fillId="0" borderId="0" xfId="0" applyFont="1"/>
    <xf numFmtId="0" fontId="14" fillId="7" borderId="16" xfId="0" applyFont="1" applyFill="1" applyBorder="1" applyProtection="1"/>
    <xf numFmtId="0" fontId="14" fillId="7" borderId="17" xfId="0" applyFont="1" applyFill="1" applyBorder="1" applyAlignment="1" applyProtection="1">
      <alignment horizontal="left" vertical="center"/>
    </xf>
    <xf numFmtId="0" fontId="14" fillId="7" borderId="17" xfId="0" applyFont="1" applyFill="1" applyBorder="1" applyProtection="1"/>
    <xf numFmtId="0" fontId="62" fillId="7" borderId="17" xfId="0" applyFont="1" applyFill="1" applyBorder="1" applyAlignment="1"/>
    <xf numFmtId="0" fontId="62" fillId="7" borderId="17" xfId="0" applyFont="1" applyFill="1" applyBorder="1" applyAlignment="1">
      <alignment horizontal="center" vertical="center"/>
    </xf>
    <xf numFmtId="0" fontId="14" fillId="7" borderId="18" xfId="0" applyFont="1" applyFill="1" applyBorder="1" applyProtection="1"/>
    <xf numFmtId="0" fontId="62" fillId="7" borderId="14" xfId="0" applyFont="1" applyFill="1" applyBorder="1"/>
    <xf numFmtId="0" fontId="14" fillId="7" borderId="14" xfId="0" applyFont="1" applyFill="1" applyBorder="1" applyProtection="1"/>
    <xf numFmtId="0" fontId="14" fillId="7" borderId="0" xfId="0" applyFont="1" applyFill="1" applyBorder="1" applyAlignment="1" applyProtection="1">
      <alignment horizontal="left" vertical="center"/>
    </xf>
    <xf numFmtId="0" fontId="62" fillId="7" borderId="0" xfId="0" applyFont="1" applyFill="1" applyBorder="1" applyAlignment="1"/>
    <xf numFmtId="0" fontId="62" fillId="7" borderId="0" xfId="0" applyFont="1" applyFill="1" applyBorder="1" applyAlignment="1">
      <alignment horizontal="center" vertical="center"/>
    </xf>
    <xf numFmtId="0" fontId="15" fillId="7" borderId="0" xfId="0" applyFont="1" applyFill="1" applyBorder="1" applyAlignment="1" applyProtection="1">
      <alignment horizontal="center" vertical="center" wrapText="1"/>
    </xf>
    <xf numFmtId="0" fontId="14" fillId="7" borderId="14" xfId="0" applyFont="1" applyFill="1" applyBorder="1" applyAlignment="1" applyProtection="1">
      <alignment horizontal="left" vertical="center"/>
    </xf>
    <xf numFmtId="0" fontId="63" fillId="7" borderId="11" xfId="0" applyFont="1" applyFill="1" applyBorder="1" applyAlignment="1" applyProtection="1">
      <alignment horizontal="left" vertical="center" wrapText="1"/>
    </xf>
    <xf numFmtId="0" fontId="58" fillId="5" borderId="1" xfId="0" applyFont="1" applyFill="1" applyBorder="1" applyAlignment="1" applyProtection="1">
      <alignment vertical="center" wrapText="1"/>
    </xf>
    <xf numFmtId="0" fontId="58" fillId="5" borderId="1" xfId="0" applyFont="1" applyFill="1" applyBorder="1" applyAlignment="1" applyProtection="1">
      <alignment horizontal="center" vertical="center" wrapText="1"/>
    </xf>
    <xf numFmtId="0" fontId="62" fillId="0" borderId="0" xfId="0" applyFont="1" applyAlignment="1">
      <alignment horizontal="left" vertical="center"/>
    </xf>
    <xf numFmtId="0" fontId="14" fillId="7" borderId="11" xfId="0" applyFont="1" applyFill="1" applyBorder="1" applyAlignment="1" applyProtection="1">
      <alignment horizontal="left" vertical="center"/>
    </xf>
    <xf numFmtId="0" fontId="58" fillId="5" borderId="43" xfId="0" applyFont="1" applyFill="1" applyBorder="1" applyAlignment="1" applyProtection="1">
      <alignment vertical="center" wrapText="1"/>
    </xf>
    <xf numFmtId="0" fontId="58" fillId="5" borderId="1" xfId="0" applyFont="1" applyFill="1" applyBorder="1" applyAlignment="1">
      <alignment horizontal="center" vertical="center"/>
    </xf>
    <xf numFmtId="0" fontId="63" fillId="7" borderId="0" xfId="0" applyFont="1" applyFill="1" applyBorder="1" applyAlignment="1" applyProtection="1">
      <alignment horizontal="left" vertical="center" wrapText="1"/>
    </xf>
    <xf numFmtId="0" fontId="58" fillId="5" borderId="8" xfId="0" applyFont="1" applyFill="1" applyBorder="1" applyAlignment="1" applyProtection="1">
      <alignment horizontal="center" vertical="center" wrapText="1"/>
    </xf>
    <xf numFmtId="0" fontId="58" fillId="5" borderId="21" xfId="0" applyFont="1" applyFill="1" applyBorder="1" applyAlignment="1" applyProtection="1">
      <alignment horizontal="center" vertical="center" wrapText="1"/>
    </xf>
    <xf numFmtId="0" fontId="62" fillId="0" borderId="0" xfId="0" applyFont="1" applyAlignment="1">
      <alignment horizontal="left"/>
    </xf>
    <xf numFmtId="0" fontId="14" fillId="7" borderId="0" xfId="0" applyFont="1" applyFill="1" applyBorder="1" applyAlignment="1" applyProtection="1">
      <alignment horizontal="left" vertical="center" wrapText="1"/>
    </xf>
    <xf numFmtId="0" fontId="58" fillId="7" borderId="0" xfId="0" applyFont="1" applyFill="1" applyBorder="1" applyAlignment="1" applyProtection="1">
      <alignment horizontal="left" vertical="center" wrapText="1"/>
    </xf>
    <xf numFmtId="0" fontId="58" fillId="12" borderId="0" xfId="0" applyFont="1" applyFill="1" applyBorder="1" applyAlignment="1" applyProtection="1">
      <alignment horizontal="right" vertical="center"/>
    </xf>
    <xf numFmtId="0" fontId="58" fillId="12" borderId="1" xfId="0" applyFont="1" applyFill="1" applyBorder="1" applyAlignment="1" applyProtection="1">
      <alignment horizontal="center" vertical="center"/>
    </xf>
    <xf numFmtId="0" fontId="58" fillId="7" borderId="0" xfId="0" applyFont="1" applyFill="1" applyBorder="1" applyAlignment="1" applyProtection="1">
      <alignment horizontal="right" vertical="center"/>
    </xf>
    <xf numFmtId="0" fontId="58" fillId="7" borderId="0" xfId="0" applyFont="1" applyFill="1" applyBorder="1" applyAlignment="1" applyProtection="1">
      <alignment horizontal="center" vertical="center"/>
    </xf>
    <xf numFmtId="0" fontId="57" fillId="7" borderId="0" xfId="0" applyFont="1" applyFill="1" applyBorder="1" applyAlignment="1" applyProtection="1">
      <alignment horizontal="left"/>
    </xf>
    <xf numFmtId="0" fontId="57" fillId="7" borderId="0" xfId="0" applyFont="1" applyFill="1" applyBorder="1" applyAlignment="1" applyProtection="1">
      <alignment horizontal="center" vertical="center"/>
    </xf>
    <xf numFmtId="0" fontId="63" fillId="7" borderId="0" xfId="0" applyFont="1" applyFill="1" applyBorder="1" applyAlignment="1" applyProtection="1">
      <alignment horizontal="center" vertical="center" wrapText="1"/>
    </xf>
    <xf numFmtId="0" fontId="58" fillId="7" borderId="0" xfId="0" applyFont="1" applyFill="1" applyBorder="1" applyAlignment="1" applyProtection="1">
      <alignment horizontal="center" vertical="center" wrapText="1"/>
    </xf>
    <xf numFmtId="0" fontId="58" fillId="5" borderId="43" xfId="0" applyFont="1" applyFill="1" applyBorder="1" applyAlignment="1" applyProtection="1">
      <alignment horizontal="center"/>
      <protection locked="0"/>
    </xf>
    <xf numFmtId="0" fontId="58" fillId="5" borderId="8" xfId="0" applyFont="1" applyFill="1" applyBorder="1" applyAlignment="1" applyProtection="1">
      <alignment horizontal="center"/>
      <protection locked="0"/>
    </xf>
    <xf numFmtId="0" fontId="58" fillId="5" borderId="21" xfId="0" applyFont="1" applyFill="1" applyBorder="1" applyAlignment="1" applyProtection="1">
      <alignment horizontal="center"/>
      <protection locked="0"/>
    </xf>
    <xf numFmtId="0" fontId="64" fillId="5" borderId="8" xfId="5" applyFont="1" applyFill="1" applyBorder="1" applyAlignment="1" applyProtection="1">
      <alignment horizontal="center"/>
      <protection locked="0"/>
    </xf>
    <xf numFmtId="0" fontId="58" fillId="7" borderId="0" xfId="0" applyFont="1" applyFill="1" applyBorder="1" applyAlignment="1">
      <alignment horizontal="center" vertical="center"/>
    </xf>
    <xf numFmtId="0" fontId="14" fillId="7" borderId="49" xfId="0" applyFont="1" applyFill="1" applyBorder="1" applyAlignment="1" applyProtection="1">
      <alignment horizontal="left" vertical="center"/>
    </xf>
    <xf numFmtId="0" fontId="58" fillId="7" borderId="13" xfId="0" applyFont="1" applyFill="1" applyBorder="1" applyAlignment="1"/>
    <xf numFmtId="0" fontId="58" fillId="7" borderId="0" xfId="0" applyFont="1" applyFill="1" applyBorder="1" applyAlignment="1"/>
    <xf numFmtId="0" fontId="63" fillId="7" borderId="12" xfId="0" applyFont="1" applyFill="1" applyBorder="1" applyAlignment="1" applyProtection="1">
      <alignment horizontal="center" vertical="center" wrapText="1"/>
    </xf>
    <xf numFmtId="0" fontId="62" fillId="0" borderId="0" xfId="0" applyFont="1" applyFill="1"/>
    <xf numFmtId="0" fontId="58" fillId="7" borderId="0" xfId="0" applyFont="1" applyFill="1" applyBorder="1" applyAlignment="1" applyProtection="1">
      <alignment horizontal="left" vertical="center"/>
    </xf>
    <xf numFmtId="0" fontId="58" fillId="5" borderId="43" xfId="0" applyFont="1" applyFill="1" applyBorder="1" applyAlignment="1" applyProtection="1">
      <alignment horizontal="center" vertical="center" wrapText="1"/>
    </xf>
    <xf numFmtId="0" fontId="58" fillId="5" borderId="1" xfId="0" applyFont="1" applyFill="1" applyBorder="1" applyAlignment="1">
      <alignment horizontal="left" vertical="center" wrapText="1"/>
    </xf>
    <xf numFmtId="0" fontId="58" fillId="5" borderId="14" xfId="0" applyFont="1" applyFill="1" applyBorder="1" applyAlignment="1" applyProtection="1">
      <alignment horizontal="left" vertical="center" wrapText="1"/>
    </xf>
    <xf numFmtId="0" fontId="58" fillId="5" borderId="0" xfId="0" applyFont="1" applyFill="1" applyBorder="1" applyAlignment="1" applyProtection="1">
      <alignment horizontal="left" vertical="center" wrapText="1"/>
    </xf>
    <xf numFmtId="0" fontId="58" fillId="5" borderId="12" xfId="0" applyFont="1" applyFill="1" applyBorder="1" applyAlignment="1" applyProtection="1">
      <alignment horizontal="left" vertical="center" wrapText="1"/>
    </xf>
    <xf numFmtId="0" fontId="58" fillId="5" borderId="15" xfId="0" applyFont="1" applyFill="1" applyBorder="1" applyAlignment="1" applyProtection="1">
      <alignment horizontal="left" vertical="center" wrapText="1"/>
    </xf>
    <xf numFmtId="0" fontId="57" fillId="7" borderId="0" xfId="0" applyFont="1" applyFill="1" applyBorder="1" applyAlignment="1" applyProtection="1"/>
    <xf numFmtId="0" fontId="58" fillId="7" borderId="0" xfId="0" applyFont="1" applyFill="1"/>
    <xf numFmtId="0" fontId="58" fillId="7" borderId="0" xfId="0" applyFont="1" applyFill="1" applyBorder="1" applyAlignment="1" applyProtection="1">
      <alignment horizontal="right"/>
    </xf>
    <xf numFmtId="0" fontId="58" fillId="7" borderId="0" xfId="0" applyFont="1" applyFill="1" applyAlignment="1">
      <alignment horizontal="left" vertical="center"/>
    </xf>
    <xf numFmtId="0" fontId="58" fillId="7" borderId="0" xfId="0" applyFont="1" applyFill="1" applyBorder="1" applyAlignment="1" applyProtection="1">
      <alignment vertical="top" wrapText="1"/>
    </xf>
    <xf numFmtId="0" fontId="63" fillId="7" borderId="0" xfId="0" applyFont="1" applyFill="1" applyBorder="1" applyProtection="1"/>
    <xf numFmtId="0" fontId="58" fillId="7" borderId="16" xfId="0" applyFont="1" applyFill="1" applyBorder="1" applyAlignment="1" applyProtection="1">
      <alignment vertical="top" wrapText="1"/>
    </xf>
    <xf numFmtId="0" fontId="58" fillId="7" borderId="17" xfId="0" applyFont="1" applyFill="1" applyBorder="1" applyAlignment="1" applyProtection="1">
      <alignment vertical="top" wrapText="1"/>
    </xf>
    <xf numFmtId="0" fontId="58" fillId="7" borderId="18" xfId="0" applyFont="1" applyFill="1" applyBorder="1" applyAlignment="1" applyProtection="1">
      <alignment vertical="top" wrapText="1"/>
    </xf>
    <xf numFmtId="0" fontId="58" fillId="5" borderId="50" xfId="0" applyFont="1" applyFill="1" applyBorder="1" applyAlignment="1" applyProtection="1">
      <alignment horizontal="left" vertical="top" wrapText="1"/>
    </xf>
    <xf numFmtId="0" fontId="58" fillId="5" borderId="18" xfId="0" applyFont="1" applyFill="1" applyBorder="1" applyAlignment="1" applyProtection="1">
      <alignment horizontal="left" vertical="top" wrapText="1"/>
    </xf>
    <xf numFmtId="0" fontId="58" fillId="7" borderId="1" xfId="0" applyFont="1" applyFill="1" applyBorder="1" applyAlignment="1"/>
    <xf numFmtId="0" fontId="58" fillId="7" borderId="1" xfId="0" applyFont="1" applyFill="1" applyBorder="1" applyAlignment="1">
      <alignment horizontal="center" vertical="center"/>
    </xf>
    <xf numFmtId="0" fontId="58" fillId="7" borderId="14" xfId="0" applyFont="1" applyFill="1" applyBorder="1" applyAlignment="1" applyProtection="1">
      <alignment horizontal="left" vertical="center"/>
    </xf>
    <xf numFmtId="0" fontId="58" fillId="7" borderId="0" xfId="0" applyFont="1" applyFill="1" applyBorder="1" applyProtection="1"/>
    <xf numFmtId="0" fontId="58" fillId="7" borderId="11" xfId="0" applyFont="1" applyFill="1" applyBorder="1" applyProtection="1"/>
    <xf numFmtId="0" fontId="58" fillId="5" borderId="39" xfId="0" applyFont="1" applyFill="1" applyBorder="1" applyAlignment="1" applyProtection="1">
      <alignment horizontal="left" vertical="top" wrapText="1"/>
    </xf>
    <xf numFmtId="0" fontId="58" fillId="5" borderId="11" xfId="0" applyFont="1" applyFill="1" applyBorder="1" applyAlignment="1" applyProtection="1">
      <alignment horizontal="left" vertical="top" wrapText="1"/>
    </xf>
    <xf numFmtId="0" fontId="58" fillId="5" borderId="0" xfId="0" applyFont="1" applyFill="1" applyBorder="1" applyAlignment="1" applyProtection="1">
      <alignment horizontal="left" vertical="top" wrapText="1"/>
    </xf>
    <xf numFmtId="0" fontId="58" fillId="5" borderId="51" xfId="0" applyFont="1" applyFill="1" applyBorder="1" applyAlignment="1" applyProtection="1">
      <alignment horizontal="left" vertical="top" wrapText="1"/>
    </xf>
    <xf numFmtId="0" fontId="58" fillId="5" borderId="35" xfId="0" applyFont="1" applyFill="1" applyBorder="1" applyAlignment="1" applyProtection="1">
      <alignment horizontal="left" vertical="top" wrapText="1"/>
    </xf>
    <xf numFmtId="0" fontId="58" fillId="5" borderId="52" xfId="0" applyFont="1" applyFill="1" applyBorder="1" applyAlignment="1" applyProtection="1">
      <alignment horizontal="left" vertical="top" wrapText="1"/>
    </xf>
    <xf numFmtId="0" fontId="58" fillId="5" borderId="53" xfId="0" applyFont="1" applyFill="1" applyBorder="1" applyAlignment="1" applyProtection="1">
      <alignment horizontal="left" vertical="top" wrapText="1"/>
    </xf>
    <xf numFmtId="0" fontId="58" fillId="0" borderId="0" xfId="0" applyFont="1"/>
    <xf numFmtId="0" fontId="58" fillId="7" borderId="12" xfId="0" applyFont="1" applyFill="1" applyBorder="1" applyAlignment="1" applyProtection="1">
      <alignment vertical="top" wrapText="1"/>
    </xf>
    <xf numFmtId="0" fontId="58" fillId="7" borderId="21" xfId="0" applyFont="1" applyFill="1" applyBorder="1" applyAlignment="1" applyProtection="1">
      <alignment vertical="top" wrapText="1"/>
    </xf>
    <xf numFmtId="0" fontId="58" fillId="0" borderId="1" xfId="0" applyFont="1" applyBorder="1" applyAlignment="1"/>
    <xf numFmtId="0" fontId="58" fillId="7" borderId="12" xfId="0" applyFont="1" applyFill="1" applyBorder="1" applyAlignment="1"/>
    <xf numFmtId="0" fontId="58" fillId="7" borderId="12" xfId="0" applyFont="1" applyFill="1" applyBorder="1" applyAlignment="1">
      <alignment horizontal="center" vertical="center"/>
    </xf>
    <xf numFmtId="0" fontId="14" fillId="7" borderId="13" xfId="0" applyFont="1" applyFill="1" applyBorder="1" applyProtection="1"/>
    <xf numFmtId="0" fontId="14" fillId="7" borderId="15" xfId="0" applyFont="1" applyFill="1" applyBorder="1" applyProtection="1"/>
    <xf numFmtId="0" fontId="14" fillId="7" borderId="15" xfId="0" applyFont="1" applyFill="1" applyBorder="1" applyAlignment="1" applyProtection="1">
      <alignment horizontal="left" vertical="center" wrapText="1"/>
    </xf>
    <xf numFmtId="0" fontId="14" fillId="7" borderId="12" xfId="0" applyFont="1" applyFill="1" applyBorder="1" applyAlignment="1" applyProtection="1">
      <alignment vertical="top" wrapText="1"/>
    </xf>
    <xf numFmtId="0" fontId="14" fillId="7" borderId="13" xfId="0" applyFont="1" applyFill="1" applyBorder="1" applyAlignment="1" applyProtection="1">
      <alignment vertical="top" wrapText="1"/>
    </xf>
    <xf numFmtId="0" fontId="58" fillId="5" borderId="43"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65" fillId="0" borderId="0" xfId="0" applyFont="1"/>
    <xf numFmtId="0" fontId="65" fillId="0" borderId="0" xfId="0" applyFont="1" applyFill="1"/>
    <xf numFmtId="0" fontId="66" fillId="0" borderId="0" xfId="0" applyFont="1"/>
    <xf numFmtId="0" fontId="67" fillId="0" borderId="0" xfId="0" applyFont="1" applyBorder="1" applyAlignment="1">
      <alignment wrapText="1"/>
    </xf>
    <xf numFmtId="0" fontId="65" fillId="0" borderId="0" xfId="0" applyFont="1" applyAlignment="1"/>
    <xf numFmtId="0" fontId="68" fillId="0" borderId="0" xfId="0" applyFont="1"/>
    <xf numFmtId="0" fontId="1" fillId="5" borderId="54" xfId="0" applyFont="1" applyFill="1" applyBorder="1" applyAlignment="1" applyProtection="1">
      <alignment vertical="top" wrapText="1"/>
    </xf>
    <xf numFmtId="0" fontId="1" fillId="5" borderId="55" xfId="0" applyFont="1" applyFill="1" applyBorder="1" applyAlignment="1" applyProtection="1">
      <alignment vertical="top" wrapText="1"/>
    </xf>
    <xf numFmtId="43" fontId="41" fillId="0" borderId="0" xfId="0" applyNumberFormat="1" applyFont="1" applyFill="1"/>
    <xf numFmtId="3" fontId="69" fillId="13" borderId="0" xfId="0" applyNumberFormat="1" applyFont="1" applyFill="1"/>
    <xf numFmtId="0" fontId="0" fillId="14" borderId="0" xfId="0" applyFill="1"/>
    <xf numFmtId="0" fontId="69" fillId="13" borderId="0" xfId="0" applyFont="1" applyFill="1"/>
    <xf numFmtId="0" fontId="70" fillId="13" borderId="0" xfId="0" applyFont="1" applyFill="1"/>
    <xf numFmtId="0" fontId="35" fillId="5" borderId="54" xfId="0" applyFont="1" applyFill="1" applyBorder="1" applyAlignment="1" applyProtection="1">
      <alignment vertical="top" wrapText="1"/>
    </xf>
    <xf numFmtId="3" fontId="35" fillId="5" borderId="54" xfId="0" applyNumberFormat="1" applyFont="1" applyFill="1" applyBorder="1" applyAlignment="1" applyProtection="1">
      <alignment vertical="top" wrapText="1"/>
    </xf>
    <xf numFmtId="9" fontId="71" fillId="0" borderId="0" xfId="7" applyFont="1"/>
    <xf numFmtId="0" fontId="28" fillId="5" borderId="28" xfId="0" applyFont="1" applyFill="1" applyBorder="1" applyAlignment="1" applyProtection="1">
      <alignment horizontal="left" vertical="center" wrapText="1"/>
    </xf>
    <xf numFmtId="0" fontId="58" fillId="5" borderId="43"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wrapText="1"/>
    </xf>
    <xf numFmtId="0" fontId="58" fillId="5" borderId="0" xfId="0" applyFont="1" applyFill="1" applyBorder="1" applyAlignment="1" applyProtection="1">
      <alignment horizontal="left" vertical="center" wrapText="1"/>
    </xf>
    <xf numFmtId="43" fontId="2" fillId="0" borderId="0" xfId="0" applyNumberFormat="1" applyFont="1" applyFill="1" applyBorder="1" applyAlignment="1" applyProtection="1">
      <alignment horizontal="center" vertical="top" wrapText="1"/>
    </xf>
    <xf numFmtId="0" fontId="15" fillId="7" borderId="0" xfId="0" applyFont="1" applyFill="1" applyBorder="1" applyAlignment="1" applyProtection="1">
      <alignment horizontal="left"/>
    </xf>
    <xf numFmtId="0" fontId="14" fillId="0" borderId="13" xfId="0" applyFont="1" applyFill="1" applyBorder="1" applyAlignment="1">
      <alignment vertical="top" wrapText="1"/>
    </xf>
    <xf numFmtId="0" fontId="0" fillId="0" borderId="1" xfId="0" applyFont="1" applyBorder="1" applyAlignment="1">
      <alignment wrapText="1"/>
    </xf>
    <xf numFmtId="0" fontId="59" fillId="0" borderId="0" xfId="0" applyFont="1" applyFill="1" applyBorder="1" applyAlignment="1">
      <alignment wrapText="1"/>
    </xf>
    <xf numFmtId="0" fontId="59" fillId="0" borderId="33" xfId="0" applyFont="1" applyFill="1" applyBorder="1" applyAlignment="1">
      <alignment wrapText="1"/>
    </xf>
    <xf numFmtId="0" fontId="58" fillId="0" borderId="0" xfId="0" applyFont="1" applyFill="1" applyBorder="1" applyAlignment="1" applyProtection="1">
      <alignment horizontal="left" vertical="center"/>
    </xf>
    <xf numFmtId="0" fontId="58" fillId="0" borderId="12" xfId="0" applyFont="1" applyFill="1" applyBorder="1" applyAlignment="1" applyProtection="1">
      <alignment horizontal="left" vertical="center"/>
    </xf>
    <xf numFmtId="0" fontId="62" fillId="7" borderId="0" xfId="0" applyFont="1" applyFill="1"/>
    <xf numFmtId="0" fontId="58" fillId="7" borderId="12" xfId="0" applyFont="1" applyFill="1" applyBorder="1" applyAlignment="1" applyProtection="1">
      <alignment horizontal="center"/>
      <protection locked="0"/>
    </xf>
    <xf numFmtId="0" fontId="58" fillId="5" borderId="8" xfId="0" applyFont="1" applyFill="1" applyBorder="1" applyAlignment="1" applyProtection="1">
      <alignment horizontal="left" vertical="center"/>
    </xf>
    <xf numFmtId="0" fontId="63" fillId="5" borderId="8" xfId="0" applyFont="1" applyFill="1" applyBorder="1" applyAlignment="1" applyProtection="1">
      <alignment horizontal="center" vertical="center" wrapText="1"/>
    </xf>
    <xf numFmtId="0" fontId="58" fillId="7" borderId="0" xfId="0" applyFont="1" applyFill="1" applyBorder="1" applyAlignment="1" applyProtection="1">
      <alignment horizontal="center"/>
      <protection locked="0"/>
    </xf>
    <xf numFmtId="0" fontId="58" fillId="5" borderId="56" xfId="0" applyFont="1" applyFill="1" applyBorder="1" applyAlignment="1" applyProtection="1">
      <alignment horizontal="center"/>
      <protection locked="0"/>
    </xf>
    <xf numFmtId="0" fontId="58" fillId="7" borderId="17" xfId="0" applyFont="1" applyFill="1" applyBorder="1" applyAlignment="1" applyProtection="1">
      <alignment horizontal="left" vertical="center"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5" fillId="5" borderId="14" xfId="0" applyFont="1" applyFill="1" applyBorder="1" applyAlignment="1" applyProtection="1">
      <alignment vertical="top" wrapText="1"/>
    </xf>
    <xf numFmtId="0" fontId="15" fillId="5" borderId="15"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0" fillId="7" borderId="57" xfId="0" applyFill="1" applyBorder="1"/>
    <xf numFmtId="0" fontId="0" fillId="7" borderId="42" xfId="0" applyFill="1" applyBorder="1"/>
    <xf numFmtId="0" fontId="14" fillId="0" borderId="30" xfId="0" applyFont="1" applyFill="1" applyBorder="1" applyAlignment="1" applyProtection="1">
      <alignment vertical="top" wrapText="1"/>
    </xf>
    <xf numFmtId="0" fontId="14" fillId="0" borderId="29" xfId="0" applyFont="1" applyFill="1" applyBorder="1" applyAlignment="1" applyProtection="1">
      <alignment vertical="top" wrapText="1"/>
    </xf>
    <xf numFmtId="0" fontId="11" fillId="0" borderId="5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5" fillId="7" borderId="12" xfId="0" applyFont="1" applyFill="1" applyBorder="1" applyAlignment="1" applyProtection="1">
      <alignment vertical="top" wrapText="1"/>
    </xf>
    <xf numFmtId="0" fontId="13" fillId="7" borderId="0" xfId="0" applyFont="1" applyFill="1" applyBorder="1" applyAlignment="1" applyProtection="1"/>
    <xf numFmtId="0" fontId="0" fillId="7" borderId="48" xfId="0" applyFill="1" applyBorder="1"/>
    <xf numFmtId="0" fontId="14" fillId="7" borderId="20" xfId="0" applyFont="1" applyFill="1" applyBorder="1" applyAlignment="1" applyProtection="1">
      <alignment vertical="top" wrapText="1"/>
    </xf>
    <xf numFmtId="0" fontId="14" fillId="7" borderId="19" xfId="0" applyFont="1" applyFill="1" applyBorder="1" applyAlignment="1" applyProtection="1">
      <alignment horizontal="center" vertical="top" wrapText="1"/>
    </xf>
    <xf numFmtId="3" fontId="69" fillId="7" borderId="0" xfId="0" applyNumberFormat="1" applyFont="1" applyFill="1"/>
    <xf numFmtId="9" fontId="35" fillId="5" borderId="59" xfId="0" applyNumberFormat="1" applyFont="1" applyFill="1" applyBorder="1" applyAlignment="1" applyProtection="1">
      <alignment vertical="top" wrapText="1"/>
    </xf>
    <xf numFmtId="0" fontId="35" fillId="5" borderId="1" xfId="0" applyFont="1" applyFill="1" applyBorder="1" applyAlignment="1" applyProtection="1">
      <alignment horizontal="center" vertical="top" wrapText="1"/>
    </xf>
    <xf numFmtId="3" fontId="35" fillId="5" borderId="59" xfId="0" applyNumberFormat="1" applyFont="1" applyFill="1" applyBorder="1" applyAlignment="1" applyProtection="1">
      <alignment vertical="top" wrapText="1"/>
    </xf>
    <xf numFmtId="0" fontId="14" fillId="7" borderId="12" xfId="0" applyFont="1" applyFill="1" applyBorder="1" applyAlignment="1" applyProtection="1">
      <alignment horizontal="center" vertical="top" wrapText="1"/>
    </xf>
    <xf numFmtId="0" fontId="11"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5" fillId="5" borderId="30" xfId="0" applyNumberFormat="1" applyFont="1" applyFill="1" applyBorder="1" applyAlignment="1" applyProtection="1">
      <alignment horizontal="center" vertical="top"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8"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72" fillId="6" borderId="1" xfId="0" applyFont="1" applyFill="1" applyBorder="1" applyAlignment="1">
      <alignment horizontal="center"/>
    </xf>
    <xf numFmtId="0" fontId="44" fillId="0" borderId="43" xfId="0" applyFont="1" applyFill="1" applyBorder="1" applyAlignment="1">
      <alignment horizontal="center"/>
    </xf>
    <xf numFmtId="0" fontId="44" fillId="0" borderId="69" xfId="0" applyFont="1" applyFill="1" applyBorder="1" applyAlignment="1">
      <alignment horizontal="center"/>
    </xf>
    <xf numFmtId="0" fontId="47" fillId="7" borderId="12" xfId="0" applyFont="1" applyFill="1" applyBorder="1"/>
    <xf numFmtId="0" fontId="2" fillId="7" borderId="0" xfId="0" applyFont="1" applyFill="1" applyBorder="1" applyAlignment="1" applyProtection="1">
      <alignment horizontal="left" vertical="center" wrapText="1"/>
    </xf>
    <xf numFmtId="0" fontId="13" fillId="0" borderId="43"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21" xfId="0" applyFont="1" applyFill="1" applyBorder="1" applyAlignment="1" applyProtection="1">
      <alignment horizontal="center"/>
    </xf>
    <xf numFmtId="0" fontId="10" fillId="7" borderId="14"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11"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4" fillId="5" borderId="48" xfId="0" applyFont="1" applyFill="1" applyBorder="1" applyAlignment="1" applyProtection="1">
      <alignment horizontal="center" vertical="top" wrapText="1"/>
    </xf>
    <xf numFmtId="0" fontId="14" fillId="5" borderId="19" xfId="0" applyFont="1" applyFill="1" applyBorder="1" applyAlignment="1" applyProtection="1">
      <alignment horizontal="center" vertical="top" wrapText="1"/>
    </xf>
    <xf numFmtId="3" fontId="14" fillId="5" borderId="48" xfId="0" applyNumberFormat="1" applyFont="1" applyFill="1" applyBorder="1" applyAlignment="1" applyProtection="1">
      <alignment horizontal="right" vertical="top" wrapText="1"/>
    </xf>
    <xf numFmtId="3" fontId="14" fillId="5" borderId="19" xfId="0" applyNumberFormat="1" applyFont="1" applyFill="1" applyBorder="1" applyAlignment="1" applyProtection="1">
      <alignment horizontal="right" vertical="top" wrapText="1"/>
    </xf>
    <xf numFmtId="1" fontId="14" fillId="5" borderId="0" xfId="0" applyNumberFormat="1" applyFont="1" applyFill="1" applyBorder="1" applyAlignment="1" applyProtection="1">
      <alignment horizontal="center"/>
    </xf>
    <xf numFmtId="1" fontId="14" fillId="5" borderId="11" xfId="0" applyNumberFormat="1" applyFont="1" applyFill="1" applyBorder="1" applyAlignment="1" applyProtection="1">
      <alignment horizontal="center"/>
    </xf>
    <xf numFmtId="0" fontId="11" fillId="0" borderId="60" xfId="0" applyFont="1" applyFill="1" applyBorder="1" applyAlignment="1" applyProtection="1">
      <alignment horizontal="left" vertical="center" wrapText="1"/>
    </xf>
    <xf numFmtId="0" fontId="11" fillId="0" borderId="58" xfId="0" applyFont="1" applyFill="1" applyBorder="1" applyAlignment="1" applyProtection="1">
      <alignment horizontal="left" vertical="center" wrapText="1"/>
    </xf>
    <xf numFmtId="0" fontId="14" fillId="5" borderId="48"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top" wrapText="1"/>
    </xf>
    <xf numFmtId="3" fontId="14" fillId="5" borderId="20" xfId="0" applyNumberFormat="1" applyFont="1" applyFill="1" applyBorder="1" applyAlignment="1" applyProtection="1">
      <alignment horizontal="right" vertical="top" wrapText="1"/>
    </xf>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top" wrapText="1"/>
    </xf>
    <xf numFmtId="0" fontId="14" fillId="5" borderId="14" xfId="0" applyFont="1" applyFill="1" applyBorder="1" applyAlignment="1" applyProtection="1">
      <alignment horizontal="center" vertical="top" wrapText="1"/>
    </xf>
    <xf numFmtId="0" fontId="14" fillId="5" borderId="15" xfId="0" applyFont="1" applyFill="1" applyBorder="1" applyAlignment="1" applyProtection="1">
      <alignment horizontal="center" vertical="top" wrapText="1"/>
    </xf>
    <xf numFmtId="0" fontId="13" fillId="5" borderId="43" xfId="0" applyFont="1" applyFill="1" applyBorder="1" applyAlignment="1" applyProtection="1">
      <alignment horizontal="left"/>
    </xf>
    <xf numFmtId="0" fontId="13" fillId="5" borderId="8" xfId="0" applyFont="1" applyFill="1" applyBorder="1" applyAlignment="1" applyProtection="1">
      <alignment horizontal="left"/>
    </xf>
    <xf numFmtId="0" fontId="13" fillId="5" borderId="21" xfId="0" applyFont="1" applyFill="1" applyBorder="1" applyAlignment="1" applyProtection="1">
      <alignment horizontal="left"/>
    </xf>
    <xf numFmtId="0" fontId="22" fillId="7" borderId="0" xfId="0" applyFont="1" applyFill="1" applyBorder="1" applyAlignment="1" applyProtection="1">
      <alignment horizontal="left"/>
    </xf>
    <xf numFmtId="0" fontId="22" fillId="7" borderId="11" xfId="0" applyFont="1" applyFill="1" applyBorder="1" applyAlignment="1" applyProtection="1">
      <alignment horizontal="left"/>
    </xf>
    <xf numFmtId="0" fontId="14" fillId="7" borderId="14"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4" fillId="7" borderId="53" xfId="0" applyFont="1" applyFill="1" applyBorder="1" applyAlignment="1" applyProtection="1">
      <alignment horizontal="center" vertical="top" wrapText="1"/>
    </xf>
    <xf numFmtId="0" fontId="14" fillId="7" borderId="12" xfId="0" applyFont="1" applyFill="1" applyBorder="1" applyAlignment="1" applyProtection="1">
      <alignment horizontal="center" vertical="top" wrapText="1"/>
    </xf>
    <xf numFmtId="0" fontId="15" fillId="0" borderId="54" xfId="0" applyFont="1" applyFill="1" applyBorder="1" applyAlignment="1" applyProtection="1">
      <alignment horizontal="left" vertical="top" wrapText="1"/>
    </xf>
    <xf numFmtId="0" fontId="15" fillId="0" borderId="30" xfId="0" applyFont="1" applyFill="1" applyBorder="1" applyAlignment="1" applyProtection="1">
      <alignment horizontal="left" vertical="top" wrapText="1"/>
    </xf>
    <xf numFmtId="0" fontId="15" fillId="7" borderId="0" xfId="0" applyFont="1" applyFill="1" applyBorder="1" applyAlignment="1" applyProtection="1">
      <alignment horizontal="left" vertical="top" wrapText="1"/>
    </xf>
    <xf numFmtId="0" fontId="11" fillId="7" borderId="0" xfId="0" applyFont="1" applyFill="1" applyBorder="1" applyAlignment="1" applyProtection="1">
      <alignment horizontal="left" vertical="center" wrapText="1"/>
    </xf>
    <xf numFmtId="0" fontId="15" fillId="7" borderId="12" xfId="0" applyFont="1" applyFill="1" applyBorder="1" applyAlignment="1" applyProtection="1">
      <alignment horizontal="left" vertical="top" wrapText="1"/>
    </xf>
    <xf numFmtId="0" fontId="28" fillId="5" borderId="37" xfId="0" applyFont="1" applyFill="1" applyBorder="1" applyAlignment="1">
      <alignment horizontal="center" vertical="center" wrapText="1"/>
    </xf>
    <xf numFmtId="0" fontId="28" fillId="5" borderId="33" xfId="0" applyFont="1" applyFill="1" applyBorder="1" applyAlignment="1">
      <alignment horizontal="center" vertical="center" wrapText="1"/>
    </xf>
    <xf numFmtId="0" fontId="13" fillId="5" borderId="28" xfId="0" applyFont="1" applyFill="1" applyBorder="1" applyAlignment="1" applyProtection="1">
      <alignment horizontal="center"/>
    </xf>
    <xf numFmtId="0" fontId="62" fillId="0" borderId="28" xfId="0" applyFont="1" applyBorder="1"/>
    <xf numFmtId="0" fontId="11" fillId="7" borderId="28" xfId="0" applyFont="1" applyFill="1" applyBorder="1" applyAlignment="1">
      <alignment horizontal="center"/>
    </xf>
    <xf numFmtId="0" fontId="30" fillId="7" borderId="28" xfId="0" applyFont="1" applyFill="1" applyBorder="1" applyAlignment="1" applyProtection="1">
      <alignment horizontal="center" wrapText="1"/>
    </xf>
    <xf numFmtId="0" fontId="30" fillId="7" borderId="38" xfId="0" applyFont="1" applyFill="1" applyBorder="1" applyAlignment="1" applyProtection="1">
      <alignment horizontal="center" vertical="center" wrapText="1"/>
    </xf>
    <xf numFmtId="0" fontId="30" fillId="7" borderId="35" xfId="0" applyFont="1" applyFill="1" applyBorder="1" applyAlignment="1" applyProtection="1">
      <alignment horizontal="center" vertical="center" wrapText="1"/>
    </xf>
    <xf numFmtId="0" fontId="30" fillId="7" borderId="27" xfId="0" applyFont="1" applyFill="1" applyBorder="1" applyAlignment="1" applyProtection="1">
      <alignment horizontal="center" vertical="center" wrapText="1"/>
    </xf>
    <xf numFmtId="0" fontId="31" fillId="5" borderId="28" xfId="0" applyFont="1" applyFill="1" applyBorder="1" applyAlignment="1" applyProtection="1">
      <alignment horizontal="left" vertical="center" wrapText="1"/>
    </xf>
    <xf numFmtId="0" fontId="28" fillId="5" borderId="28" xfId="0" applyFont="1" applyFill="1" applyBorder="1" applyAlignment="1" applyProtection="1">
      <alignment horizontal="left" vertical="center" wrapText="1"/>
    </xf>
    <xf numFmtId="0" fontId="32" fillId="7" borderId="28" xfId="0" applyFont="1" applyFill="1" applyBorder="1" applyAlignment="1" applyProtection="1">
      <alignment horizontal="center" vertical="center" wrapText="1"/>
    </xf>
    <xf numFmtId="0" fontId="28" fillId="0" borderId="28" xfId="0" applyFont="1" applyBorder="1" applyAlignment="1">
      <alignment horizontal="left" vertical="center" wrapText="1"/>
    </xf>
    <xf numFmtId="0" fontId="29" fillId="7" borderId="38" xfId="0" applyFont="1" applyFill="1" applyBorder="1" applyAlignment="1" applyProtection="1">
      <alignment horizontal="center" vertical="center" wrapText="1"/>
    </xf>
    <xf numFmtId="0" fontId="29" fillId="7" borderId="35" xfId="0" applyFont="1" applyFill="1" applyBorder="1" applyAlignment="1" applyProtection="1">
      <alignment horizontal="center" vertical="center" wrapText="1"/>
    </xf>
    <xf numFmtId="0" fontId="29" fillId="7" borderId="27" xfId="0" applyFont="1" applyFill="1" applyBorder="1" applyAlignment="1" applyProtection="1">
      <alignment horizontal="center" vertical="center" wrapText="1"/>
    </xf>
    <xf numFmtId="0" fontId="28" fillId="5" borderId="28" xfId="0" applyFont="1" applyFill="1" applyBorder="1" applyAlignment="1" applyProtection="1">
      <alignment horizontal="left" wrapText="1"/>
    </xf>
    <xf numFmtId="0" fontId="28" fillId="0" borderId="28" xfId="0" applyFont="1" applyBorder="1" applyAlignment="1">
      <alignment horizontal="left" wrapText="1"/>
    </xf>
    <xf numFmtId="0" fontId="13" fillId="5" borderId="43" xfId="0" applyFont="1" applyFill="1" applyBorder="1" applyAlignment="1" applyProtection="1">
      <alignment horizontal="center"/>
    </xf>
    <xf numFmtId="0" fontId="13" fillId="5" borderId="8" xfId="0" applyFont="1" applyFill="1" applyBorder="1" applyAlignment="1" applyProtection="1">
      <alignment horizontal="center"/>
    </xf>
    <xf numFmtId="0" fontId="13" fillId="5" borderId="21" xfId="0" applyFont="1" applyFill="1" applyBorder="1" applyAlignment="1" applyProtection="1">
      <alignment horizontal="center"/>
    </xf>
    <xf numFmtId="0" fontId="11" fillId="7" borderId="0" xfId="0" applyFont="1" applyFill="1" applyBorder="1" applyAlignment="1" applyProtection="1">
      <alignment horizontal="left" vertical="top" wrapText="1"/>
    </xf>
    <xf numFmtId="0" fontId="15" fillId="5" borderId="23" xfId="0" applyFont="1" applyFill="1" applyBorder="1" applyAlignment="1" applyProtection="1">
      <alignment horizontal="center" vertical="top" wrapText="1"/>
    </xf>
    <xf numFmtId="0" fontId="15" fillId="5" borderId="10" xfId="0" applyFont="1" applyFill="1" applyBorder="1" applyAlignment="1" applyProtection="1">
      <alignment horizontal="center" vertical="top" wrapText="1"/>
    </xf>
    <xf numFmtId="0" fontId="28" fillId="5" borderId="59" xfId="0" applyFont="1" applyFill="1" applyBorder="1" applyAlignment="1" applyProtection="1">
      <alignment horizontal="left" vertical="top" wrapText="1"/>
    </xf>
    <xf numFmtId="0" fontId="28" fillId="5" borderId="50" xfId="0" applyFont="1" applyFill="1" applyBorder="1" applyAlignment="1" applyProtection="1">
      <alignment horizontal="left" vertical="top" wrapText="1"/>
    </xf>
    <xf numFmtId="0" fontId="28" fillId="5" borderId="45" xfId="0" applyFont="1" applyFill="1" applyBorder="1" applyAlignment="1" applyProtection="1">
      <alignment horizontal="left" vertical="top" wrapText="1"/>
    </xf>
    <xf numFmtId="0" fontId="28" fillId="5" borderId="39" xfId="0" applyFont="1" applyFill="1" applyBorder="1" applyAlignment="1" applyProtection="1">
      <alignment horizontal="left" vertical="top" wrapText="1"/>
    </xf>
    <xf numFmtId="0" fontId="28" fillId="5" borderId="45" xfId="0" applyFont="1" applyFill="1" applyBorder="1" applyAlignment="1" applyProtection="1">
      <alignment vertical="top" wrapText="1" readingOrder="1"/>
    </xf>
    <xf numFmtId="0" fontId="28" fillId="5" borderId="39" xfId="0" applyFont="1" applyFill="1" applyBorder="1" applyAlignment="1" applyProtection="1">
      <alignment vertical="top" wrapText="1" readingOrder="1"/>
    </xf>
    <xf numFmtId="0" fontId="28" fillId="5" borderId="45" xfId="0" applyFont="1" applyFill="1" applyBorder="1" applyAlignment="1" applyProtection="1">
      <alignment horizontal="left" vertical="top" wrapText="1" readingOrder="1"/>
    </xf>
    <xf numFmtId="0" fontId="28" fillId="5" borderId="39" xfId="0" applyFont="1" applyFill="1" applyBorder="1" applyAlignment="1" applyProtection="1">
      <alignment horizontal="left" vertical="top" wrapText="1" readingOrder="1"/>
    </xf>
    <xf numFmtId="0" fontId="49" fillId="7" borderId="0" xfId="0" applyFont="1" applyFill="1" applyAlignment="1">
      <alignment horizontal="left"/>
    </xf>
    <xf numFmtId="0" fontId="73" fillId="7" borderId="0" xfId="0" applyFont="1" applyFill="1" applyAlignment="1">
      <alignment horizontal="left"/>
    </xf>
    <xf numFmtId="0" fontId="49" fillId="7" borderId="0" xfId="0" applyFont="1" applyFill="1" applyAlignment="1">
      <alignment horizontal="left" wrapText="1"/>
    </xf>
    <xf numFmtId="0" fontId="14" fillId="7" borderId="0" xfId="0" applyFont="1" applyFill="1" applyBorder="1" applyAlignment="1" applyProtection="1">
      <alignment horizontal="left" vertical="top" wrapText="1"/>
    </xf>
    <xf numFmtId="0" fontId="14" fillId="5" borderId="43" xfId="0" applyFont="1" applyFill="1" applyBorder="1" applyAlignment="1" applyProtection="1">
      <alignment horizontal="center" vertical="top" wrapText="1"/>
    </xf>
    <xf numFmtId="0" fontId="14" fillId="5" borderId="8" xfId="0" applyFont="1" applyFill="1" applyBorder="1" applyAlignment="1" applyProtection="1">
      <alignment horizontal="center" vertical="top" wrapText="1"/>
    </xf>
    <xf numFmtId="0" fontId="14" fillId="5" borderId="2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11" fillId="7" borderId="17" xfId="0" applyFont="1" applyFill="1" applyBorder="1" applyAlignment="1" applyProtection="1">
      <alignment horizontal="center" wrapText="1"/>
    </xf>
    <xf numFmtId="0" fontId="15" fillId="7" borderId="12" xfId="0" applyFont="1" applyFill="1" applyBorder="1" applyAlignment="1" applyProtection="1">
      <alignment horizontal="center" vertical="center" wrapText="1"/>
    </xf>
    <xf numFmtId="0" fontId="58" fillId="5" borderId="43" xfId="0" applyFont="1" applyFill="1" applyBorder="1" applyAlignment="1" applyProtection="1">
      <alignment horizontal="center" vertical="center" wrapText="1"/>
    </xf>
    <xf numFmtId="0" fontId="58" fillId="0" borderId="21" xfId="0" applyFont="1" applyBorder="1"/>
    <xf numFmtId="0" fontId="58" fillId="5" borderId="43" xfId="0" applyFont="1" applyFill="1" applyBorder="1" applyAlignment="1" applyProtection="1">
      <alignment horizontal="left" vertical="center" wrapText="1"/>
    </xf>
    <xf numFmtId="0" fontId="58" fillId="5" borderId="8" xfId="0" applyFont="1" applyFill="1" applyBorder="1" applyAlignment="1" applyProtection="1">
      <alignment horizontal="left" vertical="center" wrapText="1"/>
    </xf>
    <xf numFmtId="0" fontId="58" fillId="5" borderId="21" xfId="0" applyFont="1" applyFill="1" applyBorder="1" applyAlignment="1" applyProtection="1">
      <alignment horizontal="left" vertical="center" wrapText="1"/>
    </xf>
    <xf numFmtId="0" fontId="58" fillId="5" borderId="21" xfId="0" applyFont="1" applyFill="1" applyBorder="1" applyAlignment="1" applyProtection="1">
      <alignment horizontal="center" vertical="center" wrapText="1"/>
    </xf>
    <xf numFmtId="0" fontId="58" fillId="5" borderId="43" xfId="0" applyFont="1" applyFill="1" applyBorder="1" applyAlignment="1" applyProtection="1">
      <alignment horizontal="left" vertical="top" wrapText="1"/>
    </xf>
    <xf numFmtId="0" fontId="58" fillId="5" borderId="8" xfId="0" applyFont="1" applyFill="1" applyBorder="1" applyAlignment="1" applyProtection="1">
      <alignment horizontal="left" vertical="top" wrapText="1"/>
    </xf>
    <xf numFmtId="0" fontId="58" fillId="5" borderId="21" xfId="0" applyFont="1" applyFill="1" applyBorder="1" applyAlignment="1" applyProtection="1">
      <alignment horizontal="left" vertical="top" wrapText="1"/>
    </xf>
    <xf numFmtId="0" fontId="58" fillId="5" borderId="8"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wrapText="1"/>
    </xf>
    <xf numFmtId="0" fontId="58" fillId="5" borderId="16" xfId="0" applyFont="1" applyFill="1" applyBorder="1" applyAlignment="1" applyProtection="1">
      <alignment horizontal="left" vertical="center" wrapText="1"/>
    </xf>
    <xf numFmtId="0" fontId="58" fillId="5" borderId="17" xfId="0" applyFont="1" applyFill="1" applyBorder="1" applyAlignment="1" applyProtection="1">
      <alignment horizontal="left" vertical="center" wrapText="1"/>
    </xf>
    <xf numFmtId="0" fontId="58" fillId="5" borderId="18" xfId="0" applyFont="1" applyFill="1" applyBorder="1" applyAlignment="1" applyProtection="1">
      <alignment horizontal="left" vertical="center" wrapText="1"/>
    </xf>
    <xf numFmtId="0" fontId="58" fillId="5" borderId="14" xfId="0" applyFont="1" applyFill="1" applyBorder="1" applyAlignment="1" applyProtection="1">
      <alignment horizontal="left" vertical="center" wrapText="1"/>
    </xf>
    <xf numFmtId="0" fontId="58" fillId="5" borderId="0" xfId="0" applyFont="1" applyFill="1" applyBorder="1" applyAlignment="1" applyProtection="1">
      <alignment horizontal="left" vertical="center" wrapText="1"/>
    </xf>
    <xf numFmtId="0" fontId="58" fillId="5" borderId="11" xfId="0" applyFont="1" applyFill="1" applyBorder="1" applyAlignment="1" applyProtection="1">
      <alignment horizontal="left" vertical="center" wrapText="1"/>
    </xf>
    <xf numFmtId="0" fontId="58" fillId="5" borderId="15" xfId="0" applyFont="1" applyFill="1" applyBorder="1" applyAlignment="1" applyProtection="1">
      <alignment horizontal="left" vertical="center" wrapText="1"/>
    </xf>
    <xf numFmtId="0" fontId="58" fillId="5" borderId="12" xfId="0" applyFont="1" applyFill="1" applyBorder="1" applyAlignment="1" applyProtection="1">
      <alignment horizontal="left" vertical="center" wrapText="1"/>
    </xf>
    <xf numFmtId="0" fontId="58" fillId="5" borderId="13" xfId="0" applyFont="1" applyFill="1" applyBorder="1" applyAlignment="1" applyProtection="1">
      <alignment horizontal="left" vertical="center" wrapText="1"/>
    </xf>
    <xf numFmtId="0" fontId="63" fillId="7" borderId="12" xfId="0" applyFont="1" applyFill="1" applyBorder="1" applyAlignment="1" applyProtection="1">
      <alignment horizontal="center" vertical="center" wrapText="1"/>
    </xf>
    <xf numFmtId="0" fontId="74" fillId="7" borderId="0" xfId="0" applyFont="1" applyFill="1" applyBorder="1" applyAlignment="1" applyProtection="1">
      <alignment horizontal="left" vertical="center" wrapText="1"/>
    </xf>
    <xf numFmtId="0" fontId="58" fillId="5" borderId="61" xfId="0" applyFont="1" applyFill="1" applyBorder="1" applyAlignment="1" applyProtection="1">
      <alignment horizontal="left" vertical="center" wrapText="1"/>
    </xf>
    <xf numFmtId="0" fontId="58" fillId="5" borderId="62" xfId="0" applyFont="1" applyFill="1" applyBorder="1" applyAlignment="1" applyProtection="1">
      <alignment horizontal="left" vertical="center" wrapText="1"/>
    </xf>
    <xf numFmtId="0" fontId="58" fillId="5" borderId="63" xfId="0" applyFont="1" applyFill="1"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65"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50" fillId="9" borderId="26" xfId="0" applyFont="1" applyFill="1" applyBorder="1" applyAlignment="1" applyProtection="1">
      <alignment horizontal="center" vertical="center"/>
    </xf>
    <xf numFmtId="0" fontId="50" fillId="9" borderId="66" xfId="0" applyFont="1" applyFill="1" applyBorder="1" applyAlignment="1" applyProtection="1">
      <alignment horizontal="center" vertical="center"/>
    </xf>
    <xf numFmtId="0" fontId="50" fillId="9" borderId="50" xfId="0" applyFont="1" applyFill="1" applyBorder="1" applyAlignment="1" applyProtection="1">
      <alignment horizontal="center" vertical="center"/>
    </xf>
    <xf numFmtId="0" fontId="40" fillId="4" borderId="38" xfId="6" applyBorder="1" applyAlignment="1" applyProtection="1">
      <alignment horizontal="left" vertical="center" wrapText="1"/>
      <protection locked="0"/>
    </xf>
    <xf numFmtId="0" fontId="40" fillId="4" borderId="35" xfId="6" applyBorder="1" applyAlignment="1" applyProtection="1">
      <alignment horizontal="left" vertical="center" wrapText="1"/>
      <protection locked="0"/>
    </xf>
    <xf numFmtId="0" fontId="40" fillId="4" borderId="39" xfId="6" applyBorder="1" applyAlignment="1" applyProtection="1">
      <alignment horizontal="left" vertical="center" wrapText="1"/>
      <protection locked="0"/>
    </xf>
    <xf numFmtId="0" fontId="50" fillId="9" borderId="38" xfId="0" applyFont="1" applyFill="1" applyBorder="1" applyAlignment="1" applyProtection="1">
      <alignment horizontal="center" vertical="center" wrapText="1"/>
    </xf>
    <xf numFmtId="0" fontId="50" fillId="9" borderId="27" xfId="0" applyFont="1" applyFill="1" applyBorder="1" applyAlignment="1" applyProtection="1">
      <alignment horizontal="center" vertical="center" wrapText="1"/>
    </xf>
    <xf numFmtId="0" fontId="0" fillId="11" borderId="56" xfId="0" applyFill="1" applyBorder="1" applyAlignment="1" applyProtection="1">
      <alignment horizontal="center" vertical="center"/>
    </xf>
    <xf numFmtId="0" fontId="0" fillId="11" borderId="64" xfId="0" applyFill="1" applyBorder="1" applyAlignment="1" applyProtection="1">
      <alignment horizontal="center" vertical="center"/>
    </xf>
    <xf numFmtId="0" fontId="0" fillId="11" borderId="10" xfId="0" applyFill="1" applyBorder="1" applyAlignment="1" applyProtection="1">
      <alignment horizontal="center" vertical="center"/>
    </xf>
    <xf numFmtId="0" fontId="40" fillId="10" borderId="37" xfId="6" applyFill="1" applyBorder="1" applyAlignment="1" applyProtection="1">
      <alignment horizontal="center" vertical="center"/>
      <protection locked="0"/>
    </xf>
    <xf numFmtId="0" fontId="40" fillId="10" borderId="33" xfId="6" applyFill="1" applyBorder="1" applyAlignment="1" applyProtection="1">
      <alignment horizontal="center" vertical="center"/>
      <protection locked="0"/>
    </xf>
    <xf numFmtId="0" fontId="55" fillId="10" borderId="38" xfId="6" applyFont="1" applyFill="1" applyBorder="1" applyAlignment="1" applyProtection="1">
      <alignment horizontal="center" vertical="center"/>
      <protection locked="0"/>
    </xf>
    <xf numFmtId="0" fontId="55" fillId="10" borderId="27" xfId="6" applyFont="1" applyFill="1" applyBorder="1" applyAlignment="1" applyProtection="1">
      <alignment horizontal="center" vertical="center"/>
      <protection locked="0"/>
    </xf>
    <xf numFmtId="10" fontId="40" fillId="10" borderId="38" xfId="6" applyNumberFormat="1" applyFill="1" applyBorder="1" applyAlignment="1" applyProtection="1">
      <alignment horizontal="center" vertical="center"/>
      <protection locked="0"/>
    </xf>
    <xf numFmtId="10" fontId="40" fillId="10" borderId="27" xfId="6" applyNumberFormat="1" applyFill="1" applyBorder="1" applyAlignment="1" applyProtection="1">
      <alignment horizontal="center" vertical="center"/>
      <protection locked="0"/>
    </xf>
    <xf numFmtId="0" fontId="40" fillId="10" borderId="36" xfId="6" applyFill="1" applyBorder="1" applyAlignment="1" applyProtection="1">
      <alignment horizontal="center" vertical="center"/>
      <protection locked="0"/>
    </xf>
    <xf numFmtId="0" fontId="40" fillId="10" borderId="34" xfId="6" applyFill="1" applyBorder="1" applyAlignment="1" applyProtection="1">
      <alignment horizontal="center" vertical="center"/>
      <protection locked="0"/>
    </xf>
    <xf numFmtId="0" fontId="40" fillId="10" borderId="38" xfId="6" applyFill="1" applyBorder="1" applyAlignment="1" applyProtection="1">
      <alignment horizontal="left" vertical="center" wrapText="1"/>
      <protection locked="0"/>
    </xf>
    <xf numFmtId="0" fontId="40" fillId="10" borderId="35" xfId="6" applyFill="1" applyBorder="1" applyAlignment="1" applyProtection="1">
      <alignment horizontal="left" vertical="center" wrapText="1"/>
      <protection locked="0"/>
    </xf>
    <xf numFmtId="0" fontId="40" fillId="10" borderId="39" xfId="6" applyFill="1" applyBorder="1" applyAlignment="1" applyProtection="1">
      <alignment horizontal="left" vertical="center" wrapText="1"/>
      <protection locked="0"/>
    </xf>
    <xf numFmtId="0" fontId="0" fillId="11" borderId="23" xfId="0" applyFill="1" applyBorder="1" applyAlignment="1" applyProtection="1">
      <alignment horizontal="center" vertical="center"/>
    </xf>
    <xf numFmtId="0" fontId="50" fillId="9" borderId="59" xfId="0" applyFont="1" applyFill="1" applyBorder="1" applyAlignment="1" applyProtection="1">
      <alignment horizontal="center" vertical="center"/>
    </xf>
    <xf numFmtId="0" fontId="50" fillId="9" borderId="32" xfId="0" applyFont="1" applyFill="1" applyBorder="1" applyAlignment="1" applyProtection="1">
      <alignment horizontal="center" vertical="center"/>
    </xf>
    <xf numFmtId="0" fontId="0" fillId="11" borderId="68" xfId="0" applyFill="1" applyBorder="1" applyAlignment="1" applyProtection="1">
      <alignment horizontal="center" vertical="center"/>
    </xf>
    <xf numFmtId="0" fontId="0" fillId="11" borderId="8" xfId="0" applyFill="1" applyBorder="1" applyAlignment="1" applyProtection="1">
      <alignment horizontal="center" vertical="center"/>
    </xf>
    <xf numFmtId="0" fontId="55" fillId="4" borderId="38" xfId="6" applyFont="1" applyBorder="1" applyAlignment="1" applyProtection="1">
      <alignment horizontal="center" vertical="center"/>
      <protection locked="0"/>
    </xf>
    <xf numFmtId="0" fontId="55"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45" fillId="7" borderId="17" xfId="0" applyFont="1" applyFill="1" applyBorder="1" applyAlignment="1">
      <alignment horizontal="center" vertical="center"/>
    </xf>
    <xf numFmtId="0" fontId="19" fillId="7" borderId="16" xfId="0" applyFont="1" applyFill="1" applyBorder="1" applyAlignment="1">
      <alignment horizontal="center" vertical="top" wrapText="1"/>
    </xf>
    <xf numFmtId="0" fontId="19" fillId="7" borderId="17" xfId="0" applyFont="1" applyFill="1" applyBorder="1" applyAlignment="1">
      <alignment horizontal="center" vertical="top" wrapText="1"/>
    </xf>
    <xf numFmtId="0" fontId="56" fillId="7" borderId="17" xfId="0" applyFont="1" applyFill="1" applyBorder="1" applyAlignment="1">
      <alignment horizontal="center" vertical="top" wrapText="1"/>
    </xf>
    <xf numFmtId="0" fontId="39" fillId="7" borderId="15" xfId="5" applyFill="1" applyBorder="1" applyAlignment="1" applyProtection="1">
      <alignment horizontal="center" vertical="top" wrapText="1"/>
    </xf>
    <xf numFmtId="0" fontId="39" fillId="7" borderId="12" xfId="5" applyFill="1" applyBorder="1" applyAlignment="1" applyProtection="1">
      <alignment horizontal="center" vertical="top" wrapText="1"/>
    </xf>
    <xf numFmtId="0" fontId="75" fillId="5" borderId="38" xfId="0" applyFont="1" applyFill="1" applyBorder="1" applyAlignment="1">
      <alignment horizontal="center" vertical="center"/>
    </xf>
    <xf numFmtId="0" fontId="75" fillId="5" borderId="35" xfId="0" applyFont="1" applyFill="1" applyBorder="1" applyAlignment="1">
      <alignment horizontal="center" vertical="center"/>
    </xf>
    <xf numFmtId="0" fontId="75"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7" xfId="0" applyBorder="1" applyAlignment="1" applyProtection="1">
      <alignment horizontal="left" vertical="center" wrapText="1"/>
    </xf>
    <xf numFmtId="0" fontId="0" fillId="0" borderId="67" xfId="0" applyBorder="1" applyAlignment="1" applyProtection="1">
      <alignment horizontal="left" vertical="center" wrapText="1"/>
    </xf>
    <xf numFmtId="0" fontId="40" fillId="4" borderId="37" xfId="6" applyBorder="1" applyAlignment="1" applyProtection="1">
      <alignment horizontal="center" vertical="center"/>
      <protection locked="0"/>
    </xf>
    <xf numFmtId="0" fontId="40" fillId="4" borderId="33" xfId="6" applyBorder="1" applyAlignment="1" applyProtection="1">
      <alignment horizontal="center" vertical="center"/>
      <protection locked="0"/>
    </xf>
    <xf numFmtId="0" fontId="40" fillId="4" borderId="36" xfId="6" applyBorder="1" applyAlignment="1" applyProtection="1">
      <alignment horizontal="center" vertical="center"/>
      <protection locked="0"/>
    </xf>
    <xf numFmtId="0" fontId="40" fillId="4" borderId="34" xfId="6" applyBorder="1" applyAlignment="1" applyProtection="1">
      <alignment horizontal="center" vertical="center"/>
      <protection locked="0"/>
    </xf>
    <xf numFmtId="0" fontId="40" fillId="4" borderId="38" xfId="6" applyBorder="1" applyAlignment="1" applyProtection="1">
      <alignment horizontal="center" vertical="center" wrapText="1"/>
      <protection locked="0"/>
    </xf>
    <xf numFmtId="0" fontId="40" fillId="4" borderId="39" xfId="6" applyBorder="1" applyAlignment="1" applyProtection="1">
      <alignment horizontal="center" vertical="center" wrapText="1"/>
      <protection locked="0"/>
    </xf>
    <xf numFmtId="0" fontId="40" fillId="10" borderId="38" xfId="6" applyFill="1" applyBorder="1" applyAlignment="1" applyProtection="1">
      <alignment horizontal="center"/>
      <protection locked="0"/>
    </xf>
    <xf numFmtId="0" fontId="40" fillId="10" borderId="39" xfId="6" applyFill="1" applyBorder="1" applyAlignment="1" applyProtection="1">
      <alignment horizontal="center"/>
      <protection locked="0"/>
    </xf>
    <xf numFmtId="0" fontId="0" fillId="11" borderId="37"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40" fillId="8" borderId="37" xfId="6" applyFill="1" applyBorder="1" applyAlignment="1" applyProtection="1">
      <alignment horizontal="center" vertical="center"/>
      <protection locked="0"/>
    </xf>
    <xf numFmtId="0" fontId="40"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40" fillId="4" borderId="38" xfId="6" applyBorder="1" applyAlignment="1" applyProtection="1">
      <alignment horizontal="center" vertical="center"/>
      <protection locked="0"/>
    </xf>
    <xf numFmtId="0" fontId="40" fillId="4" borderId="27" xfId="6" applyBorder="1" applyAlignment="1" applyProtection="1">
      <alignment horizontal="center" vertical="center"/>
      <protection locked="0"/>
    </xf>
    <xf numFmtId="0" fontId="40" fillId="10" borderId="38" xfId="6" applyFill="1" applyBorder="1" applyAlignment="1" applyProtection="1">
      <alignment horizontal="center" vertical="center"/>
      <protection locked="0"/>
    </xf>
    <xf numFmtId="0" fontId="40" fillId="10" borderId="27" xfId="6" applyFill="1" applyBorder="1" applyAlignment="1" applyProtection="1">
      <alignment horizontal="center" vertical="center"/>
      <protection locked="0"/>
    </xf>
    <xf numFmtId="0" fontId="40" fillId="4" borderId="27" xfId="6" applyBorder="1" applyAlignment="1" applyProtection="1">
      <alignment horizontal="center" vertical="center" wrapText="1"/>
      <protection locked="0"/>
    </xf>
    <xf numFmtId="0" fontId="40" fillId="10" borderId="38" xfId="6" applyFill="1" applyBorder="1" applyAlignment="1" applyProtection="1">
      <alignment horizontal="center" vertical="center" wrapText="1"/>
      <protection locked="0"/>
    </xf>
    <xf numFmtId="0" fontId="40" fillId="10" borderId="39" xfId="6" applyFill="1" applyBorder="1" applyAlignment="1" applyProtection="1">
      <alignment horizontal="center" vertical="center" wrapText="1"/>
      <protection locked="0"/>
    </xf>
    <xf numFmtId="0" fontId="0" fillId="11" borderId="65" xfId="0" applyFill="1" applyBorder="1" applyAlignment="1" applyProtection="1">
      <alignment horizontal="left" vertical="center" wrapText="1"/>
    </xf>
    <xf numFmtId="0" fontId="40" fillId="4" borderId="38" xfId="6" applyBorder="1" applyAlignment="1" applyProtection="1">
      <alignment horizontal="center"/>
      <protection locked="0"/>
    </xf>
    <xf numFmtId="0" fontId="40" fillId="4" borderId="39" xfId="6" applyBorder="1" applyAlignment="1" applyProtection="1">
      <alignment horizontal="center"/>
      <protection locked="0"/>
    </xf>
    <xf numFmtId="0" fontId="50" fillId="9" borderId="39" xfId="0" applyFont="1" applyFill="1" applyBorder="1" applyAlignment="1" applyProtection="1">
      <alignment horizontal="center" vertical="center" wrapText="1"/>
    </xf>
    <xf numFmtId="10" fontId="40" fillId="4" borderId="38" xfId="6" applyNumberFormat="1" applyBorder="1" applyAlignment="1" applyProtection="1">
      <alignment horizontal="center" vertical="center" wrapText="1"/>
      <protection locked="0"/>
    </xf>
    <xf numFmtId="10" fontId="40" fillId="4" borderId="27" xfId="6" applyNumberFormat="1" applyBorder="1" applyAlignment="1" applyProtection="1">
      <alignment horizontal="center" vertical="center" wrapText="1"/>
      <protection locked="0"/>
    </xf>
    <xf numFmtId="0" fontId="40" fillId="4" borderId="35" xfId="6" applyBorder="1" applyAlignment="1" applyProtection="1">
      <alignment horizontal="center" vertical="center" wrapText="1"/>
      <protection locked="0"/>
    </xf>
    <xf numFmtId="0" fontId="40" fillId="10" borderId="45" xfId="6" applyFill="1" applyBorder="1" applyAlignment="1" applyProtection="1">
      <alignment horizontal="center" vertical="center" wrapText="1"/>
      <protection locked="0"/>
    </xf>
    <xf numFmtId="0" fontId="40" fillId="10" borderId="27" xfId="6" applyFill="1" applyBorder="1" applyAlignment="1" applyProtection="1">
      <alignment horizontal="center" vertical="center" wrapText="1"/>
      <protection locked="0"/>
    </xf>
    <xf numFmtId="0" fontId="50" fillId="9" borderId="26" xfId="0" applyFont="1" applyFill="1" applyBorder="1" applyAlignment="1" applyProtection="1">
      <alignment horizontal="center" vertical="center" wrapText="1"/>
    </xf>
    <xf numFmtId="0" fontId="50" fillId="9" borderId="32" xfId="0" applyFont="1" applyFill="1" applyBorder="1" applyAlignment="1" applyProtection="1">
      <alignment horizontal="center" vertical="center" wrapText="1"/>
    </xf>
    <xf numFmtId="0" fontId="50" fillId="9" borderId="35" xfId="0" applyFont="1" applyFill="1" applyBorder="1" applyAlignment="1" applyProtection="1">
      <alignment horizontal="center" vertical="center" wrapText="1"/>
    </xf>
    <xf numFmtId="0" fontId="40" fillId="4" borderId="35" xfId="6" applyBorder="1" applyAlignment="1" applyProtection="1">
      <alignment horizontal="center" vertical="center"/>
      <protection locked="0"/>
    </xf>
    <xf numFmtId="0" fontId="40" fillId="10" borderId="35" xfId="6" applyFill="1" applyBorder="1" applyAlignment="1" applyProtection="1">
      <alignment horizontal="center" vertical="center"/>
      <protection locked="0"/>
    </xf>
    <xf numFmtId="0" fontId="40"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50" fillId="9" borderId="59" xfId="0" applyFont="1" applyFill="1" applyBorder="1" applyAlignment="1" applyProtection="1">
      <alignment horizontal="center" vertical="center" wrapText="1"/>
    </xf>
    <xf numFmtId="0" fontId="55" fillId="10" borderId="38" xfId="6" applyFont="1" applyFill="1" applyBorder="1" applyAlignment="1" applyProtection="1">
      <alignment horizontal="center" vertical="center" wrapText="1"/>
      <protection locked="0"/>
    </xf>
    <xf numFmtId="0" fontId="55" fillId="10" borderId="39" xfId="6" applyFont="1" applyFill="1" applyBorder="1" applyAlignment="1" applyProtection="1">
      <alignment horizontal="center" vertical="center" wrapText="1"/>
      <protection locked="0"/>
    </xf>
    <xf numFmtId="0" fontId="40" fillId="4" borderId="37" xfId="6" applyBorder="1" applyAlignment="1" applyProtection="1">
      <alignment horizontal="center" wrapText="1"/>
      <protection locked="0"/>
    </xf>
    <xf numFmtId="0" fontId="40" fillId="4" borderId="33" xfId="6" applyBorder="1" applyAlignment="1" applyProtection="1">
      <alignment horizontal="center" wrapText="1"/>
      <protection locked="0"/>
    </xf>
    <xf numFmtId="0" fontId="40" fillId="4" borderId="36" xfId="6" applyBorder="1" applyAlignment="1" applyProtection="1">
      <alignment horizontal="center" wrapText="1"/>
      <protection locked="0"/>
    </xf>
    <xf numFmtId="0" fontId="40" fillId="4" borderId="34" xfId="6" applyBorder="1" applyAlignment="1" applyProtection="1">
      <alignment horizontal="center" wrapText="1"/>
      <protection locked="0"/>
    </xf>
    <xf numFmtId="0" fontId="40" fillId="10" borderId="37" xfId="6" applyFill="1" applyBorder="1" applyAlignment="1" applyProtection="1">
      <alignment horizontal="center" wrapText="1"/>
      <protection locked="0"/>
    </xf>
    <xf numFmtId="0" fontId="40" fillId="10" borderId="33" xfId="6" applyFill="1" applyBorder="1" applyAlignment="1" applyProtection="1">
      <alignment horizontal="center" wrapText="1"/>
      <protection locked="0"/>
    </xf>
    <xf numFmtId="0" fontId="40" fillId="10" borderId="36" xfId="6" applyFill="1" applyBorder="1" applyAlignment="1" applyProtection="1">
      <alignment horizontal="center" wrapText="1"/>
      <protection locked="0"/>
    </xf>
    <xf numFmtId="0" fontId="40" fillId="10" borderId="34" xfId="6" applyFill="1" applyBorder="1" applyAlignment="1" applyProtection="1">
      <alignment horizontal="center" wrapText="1"/>
      <protection locked="0"/>
    </xf>
    <xf numFmtId="0" fontId="55" fillId="10" borderId="37" xfId="6" applyFont="1" applyFill="1" applyBorder="1" applyAlignment="1" applyProtection="1">
      <alignment horizontal="center" vertical="center"/>
      <protection locked="0"/>
    </xf>
    <xf numFmtId="0" fontId="55" fillId="10" borderId="33" xfId="6" applyFont="1" applyFill="1" applyBorder="1" applyAlignment="1" applyProtection="1">
      <alignment horizontal="center" vertical="center"/>
      <protection locked="0"/>
    </xf>
    <xf numFmtId="0" fontId="55" fillId="4" borderId="37" xfId="6" applyFont="1" applyBorder="1" applyAlignment="1" applyProtection="1">
      <alignment horizontal="center" vertical="center"/>
      <protection locked="0"/>
    </xf>
    <xf numFmtId="0" fontId="55" fillId="4" borderId="33" xfId="6" applyFont="1" applyBorder="1" applyAlignment="1" applyProtection="1">
      <alignment horizontal="center" vertical="center"/>
      <protection locked="0"/>
    </xf>
    <xf numFmtId="0" fontId="55" fillId="4" borderId="38" xfId="6" applyFont="1" applyBorder="1" applyAlignment="1" applyProtection="1">
      <alignment horizontal="center" vertical="center" wrapText="1"/>
      <protection locked="0"/>
    </xf>
    <xf numFmtId="0" fontId="55" fillId="4" borderId="39" xfId="6" applyFont="1" applyBorder="1" applyAlignment="1" applyProtection="1">
      <alignment horizontal="center" vertical="center" wrapText="1"/>
      <protection locked="0"/>
    </xf>
    <xf numFmtId="0" fontId="76" fillId="0" borderId="0" xfId="0" applyFont="1" applyAlignment="1" applyProtection="1">
      <alignment horizontal="left"/>
    </xf>
    <xf numFmtId="0" fontId="0" fillId="11" borderId="47"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7" xfId="0" applyFill="1" applyBorder="1" applyAlignment="1" applyProtection="1">
      <alignment horizontal="left" vertical="center" wrapText="1"/>
    </xf>
    <xf numFmtId="0" fontId="69" fillId="13" borderId="0" xfId="0" applyFont="1" applyFill="1" applyAlignment="1">
      <alignment horizontal="center" wrapText="1"/>
    </xf>
    <xf numFmtId="0" fontId="35" fillId="5" borderId="48" xfId="0" applyFont="1" applyFill="1" applyBorder="1" applyAlignment="1" applyProtection="1">
      <alignment horizontal="center" vertical="center" wrapText="1"/>
    </xf>
    <xf numFmtId="0" fontId="35" fillId="5" borderId="20"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cellXfs>
  <cellStyles count="8">
    <cellStyle name="Bad" xfId="1" builtinId="27"/>
    <cellStyle name="Comma" xfId="2" builtinId="3"/>
    <cellStyle name="Comma 2" xfId="3"/>
    <cellStyle name="Good" xfId="4" builtinId="26"/>
    <cellStyle name="Hyperlink" xfId="5" builtinId="8"/>
    <cellStyle name="Neutral" xfId="6" builtinId="28"/>
    <cellStyle name="Normal" xfId="0" builtinId="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7" Type="http://schemas.openxmlformats.org/officeDocument/2006/relationships/drawing" Target="../drawings/drawing1.xm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printerSettings" Target="../printerSettings/printerSettings1.bin"/><Relationship Id="rId5" Type="http://schemas.openxmlformats.org/officeDocument/2006/relationships/hyperlink" Target="mailto:sherif_a2z@yahoo.com" TargetMode="External"/><Relationship Id="rId4" Type="http://schemas.openxmlformats.org/officeDocument/2006/relationships/hyperlink" Target="mailto:hozayen200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othmanelshaikh@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80" zoomScaleNormal="80" workbookViewId="0">
      <selection activeCell="S13" sqref="S13"/>
    </sheetView>
  </sheetViews>
  <sheetFormatPr defaultColWidth="102.26953125" defaultRowHeight="14" x14ac:dyDescent="0.3"/>
  <cols>
    <col min="1" max="1" width="2.453125" style="1" customWidth="1"/>
    <col min="2" max="2" width="10.81640625" style="102" customWidth="1"/>
    <col min="3" max="3" width="14.81640625" style="102" customWidth="1"/>
    <col min="4" max="4" width="93.1796875" style="1" customWidth="1"/>
    <col min="5" max="5" width="3.7265625" style="1" customWidth="1"/>
    <col min="6" max="6" width="9.1796875" style="1" customWidth="1"/>
    <col min="7" max="7" width="12.26953125" style="2" customWidth="1"/>
    <col min="8" max="8" width="14.7265625" style="2" hidden="1" customWidth="1"/>
    <col min="9" max="9" width="11.1796875" style="2" hidden="1" customWidth="1"/>
    <col min="10" max="10" width="11.26953125" style="2" hidden="1" customWidth="1"/>
    <col min="11" max="11" width="10.453125" style="2" hidden="1" customWidth="1"/>
    <col min="12" max="12" width="8.26953125" style="2" hidden="1" customWidth="1"/>
    <col min="13" max="13" width="6.81640625" style="2" hidden="1" customWidth="1"/>
    <col min="14" max="14" width="7.453125" style="2" hidden="1" customWidth="1"/>
    <col min="15" max="15" width="10.26953125" style="2" hidden="1" customWidth="1"/>
    <col min="16" max="16" width="12"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03"/>
      <c r="C2" s="104"/>
      <c r="D2" s="61"/>
      <c r="E2" s="62"/>
    </row>
    <row r="3" spans="2:16" ht="18" thickBot="1" x14ac:dyDescent="0.4">
      <c r="B3" s="105"/>
      <c r="C3" s="106"/>
      <c r="D3" s="73" t="s">
        <v>250</v>
      </c>
      <c r="E3" s="64"/>
    </row>
    <row r="4" spans="2:16" ht="14.5" thickBot="1" x14ac:dyDescent="0.35">
      <c r="B4" s="105"/>
      <c r="C4" s="106"/>
      <c r="D4" s="63"/>
      <c r="E4" s="64"/>
    </row>
    <row r="5" spans="2:16" ht="14.5" thickBot="1" x14ac:dyDescent="0.35">
      <c r="B5" s="105"/>
      <c r="C5" s="109" t="s">
        <v>292</v>
      </c>
      <c r="D5" s="248" t="s">
        <v>914</v>
      </c>
      <c r="E5" s="64"/>
    </row>
    <row r="6" spans="2:16" s="3" customFormat="1" ht="14.5" thickBot="1" x14ac:dyDescent="0.35">
      <c r="B6" s="107"/>
      <c r="C6" s="71"/>
      <c r="D6" s="38"/>
      <c r="E6" s="36"/>
      <c r="G6" s="2"/>
      <c r="H6" s="2"/>
      <c r="I6" s="2"/>
      <c r="J6" s="2"/>
      <c r="K6" s="2"/>
      <c r="L6" s="2"/>
      <c r="M6" s="2"/>
      <c r="N6" s="2"/>
      <c r="O6" s="2"/>
      <c r="P6" s="2"/>
    </row>
    <row r="7" spans="2:16" s="3" customFormat="1" ht="30.75" customHeight="1" thickBot="1" x14ac:dyDescent="0.35">
      <c r="B7" s="107"/>
      <c r="C7" s="65" t="s">
        <v>212</v>
      </c>
      <c r="D7" s="10" t="s">
        <v>709</v>
      </c>
      <c r="E7" s="36"/>
      <c r="G7" s="2"/>
      <c r="H7" s="2"/>
      <c r="I7" s="2"/>
      <c r="J7" s="2"/>
      <c r="K7" s="2"/>
      <c r="L7" s="2"/>
      <c r="M7" s="2"/>
      <c r="N7" s="2"/>
      <c r="O7" s="2"/>
      <c r="P7" s="2"/>
    </row>
    <row r="8" spans="2:16" s="3" customFormat="1" ht="15" hidden="1" customHeight="1" x14ac:dyDescent="0.3">
      <c r="B8" s="105"/>
      <c r="C8" s="106"/>
      <c r="D8" s="63" t="s">
        <v>710</v>
      </c>
      <c r="E8" s="36"/>
      <c r="G8" s="2"/>
      <c r="H8" s="2"/>
      <c r="I8" s="2"/>
      <c r="J8" s="2"/>
      <c r="K8" s="2"/>
      <c r="L8" s="2"/>
      <c r="M8" s="2"/>
      <c r="N8" s="2"/>
      <c r="O8" s="2"/>
      <c r="P8" s="2"/>
    </row>
    <row r="9" spans="2:16" s="3" customFormat="1" hidden="1" x14ac:dyDescent="0.3">
      <c r="B9" s="105"/>
      <c r="C9" s="106"/>
      <c r="D9" s="63"/>
      <c r="E9" s="36"/>
      <c r="G9" s="2"/>
      <c r="H9" s="2"/>
      <c r="I9" s="2"/>
      <c r="J9" s="2"/>
      <c r="K9" s="2"/>
      <c r="L9" s="2"/>
      <c r="M9" s="2"/>
      <c r="N9" s="2"/>
      <c r="O9" s="2"/>
      <c r="P9" s="2"/>
    </row>
    <row r="10" spans="2:16" s="3" customFormat="1" hidden="1" x14ac:dyDescent="0.3">
      <c r="B10" s="105"/>
      <c r="C10" s="106"/>
      <c r="D10" s="63"/>
      <c r="E10" s="36"/>
      <c r="G10" s="2"/>
      <c r="H10" s="2"/>
      <c r="I10" s="2"/>
      <c r="J10" s="2"/>
      <c r="K10" s="2"/>
      <c r="L10" s="2"/>
      <c r="M10" s="2"/>
      <c r="N10" s="2"/>
      <c r="O10" s="2"/>
      <c r="P10" s="2"/>
    </row>
    <row r="11" spans="2:16" s="3" customFormat="1" hidden="1" x14ac:dyDescent="0.3">
      <c r="B11" s="105"/>
      <c r="C11" s="106"/>
      <c r="D11" s="63"/>
      <c r="E11" s="36"/>
      <c r="G11" s="2"/>
      <c r="H11" s="2"/>
      <c r="I11" s="2"/>
      <c r="J11" s="2"/>
      <c r="K11" s="2"/>
      <c r="L11" s="2"/>
      <c r="M11" s="2"/>
      <c r="N11" s="2"/>
      <c r="O11" s="2"/>
      <c r="P11" s="2"/>
    </row>
    <row r="12" spans="2:16" s="3" customFormat="1" ht="14.5" thickBot="1" x14ac:dyDescent="0.35">
      <c r="B12" s="107"/>
      <c r="C12" s="71"/>
      <c r="D12" s="38"/>
      <c r="E12" s="36"/>
      <c r="G12" s="2"/>
      <c r="H12" s="2"/>
      <c r="I12" s="2"/>
      <c r="J12" s="2"/>
      <c r="K12" s="2"/>
      <c r="L12" s="2"/>
      <c r="M12" s="2"/>
      <c r="N12" s="2"/>
      <c r="O12" s="2"/>
      <c r="P12" s="2"/>
    </row>
    <row r="13" spans="2:16" s="3" customFormat="1" ht="233.5" customHeight="1" thickBot="1" x14ac:dyDescent="0.35">
      <c r="B13" s="107"/>
      <c r="C13" s="66" t="s">
        <v>0</v>
      </c>
      <c r="D13" s="10" t="s">
        <v>711</v>
      </c>
      <c r="E13" s="36"/>
      <c r="G13" s="2"/>
      <c r="H13" s="2"/>
      <c r="I13" s="2"/>
      <c r="J13" s="2"/>
      <c r="K13" s="2"/>
      <c r="L13" s="2"/>
      <c r="M13" s="2"/>
      <c r="N13" s="2"/>
      <c r="O13" s="2"/>
      <c r="P13" s="2"/>
    </row>
    <row r="14" spans="2:16" s="3" customFormat="1" ht="14.5" thickBot="1" x14ac:dyDescent="0.35">
      <c r="B14" s="107"/>
      <c r="C14" s="71"/>
      <c r="D14" s="38" t="s">
        <v>878</v>
      </c>
      <c r="E14" s="36"/>
      <c r="G14" s="2"/>
      <c r="H14" s="2" t="s">
        <v>1</v>
      </c>
      <c r="I14" s="2" t="s">
        <v>2</v>
      </c>
      <c r="J14" s="2"/>
      <c r="K14" s="2" t="s">
        <v>3</v>
      </c>
      <c r="L14" s="2" t="s">
        <v>4</v>
      </c>
      <c r="M14" s="2" t="s">
        <v>5</v>
      </c>
      <c r="N14" s="2" t="s">
        <v>6</v>
      </c>
      <c r="O14" s="2" t="s">
        <v>7</v>
      </c>
      <c r="P14" s="2" t="s">
        <v>8</v>
      </c>
    </row>
    <row r="15" spans="2:16" s="3" customFormat="1" x14ac:dyDescent="0.3">
      <c r="B15" s="107"/>
      <c r="C15" s="67" t="s">
        <v>202</v>
      </c>
      <c r="D15" s="11"/>
      <c r="E15" s="36"/>
      <c r="G15" s="2"/>
      <c r="H15" s="4" t="s">
        <v>9</v>
      </c>
      <c r="I15" s="2" t="s">
        <v>10</v>
      </c>
      <c r="J15" s="2" t="s">
        <v>11</v>
      </c>
      <c r="K15" s="2" t="s">
        <v>12</v>
      </c>
      <c r="L15" s="2">
        <v>1</v>
      </c>
      <c r="M15" s="2">
        <v>1</v>
      </c>
      <c r="N15" s="2" t="s">
        <v>13</v>
      </c>
      <c r="O15" s="2" t="s">
        <v>14</v>
      </c>
      <c r="P15" s="2" t="s">
        <v>15</v>
      </c>
    </row>
    <row r="16" spans="2:16" s="3" customFormat="1" ht="29.25" customHeight="1" x14ac:dyDescent="0.3">
      <c r="B16" s="484" t="s">
        <v>280</v>
      </c>
      <c r="C16" s="486"/>
      <c r="D16" s="12" t="s">
        <v>712</v>
      </c>
      <c r="E16" s="36"/>
      <c r="G16" s="2"/>
      <c r="H16" s="4" t="s">
        <v>16</v>
      </c>
      <c r="I16" s="2" t="s">
        <v>17</v>
      </c>
      <c r="J16" s="2" t="s">
        <v>18</v>
      </c>
      <c r="K16" s="2" t="s">
        <v>19</v>
      </c>
      <c r="L16" s="2">
        <v>2</v>
      </c>
      <c r="M16" s="2">
        <v>2</v>
      </c>
      <c r="N16" s="2" t="s">
        <v>20</v>
      </c>
      <c r="O16" s="2" t="s">
        <v>21</v>
      </c>
      <c r="P16" s="2" t="s">
        <v>22</v>
      </c>
    </row>
    <row r="17" spans="2:16" s="3" customFormat="1" x14ac:dyDescent="0.3">
      <c r="B17" s="107"/>
      <c r="C17" s="67" t="s">
        <v>208</v>
      </c>
      <c r="D17" s="12" t="s">
        <v>713</v>
      </c>
      <c r="E17" s="36"/>
      <c r="G17" s="2"/>
      <c r="H17" s="4" t="s">
        <v>23</v>
      </c>
      <c r="I17" s="2" t="s">
        <v>24</v>
      </c>
      <c r="J17" s="2"/>
      <c r="K17" s="2" t="s">
        <v>25</v>
      </c>
      <c r="L17" s="2">
        <v>3</v>
      </c>
      <c r="M17" s="2">
        <v>3</v>
      </c>
      <c r="N17" s="2" t="s">
        <v>26</v>
      </c>
      <c r="O17" s="2" t="s">
        <v>27</v>
      </c>
      <c r="P17" s="2" t="s">
        <v>28</v>
      </c>
    </row>
    <row r="18" spans="2:16" s="3" customFormat="1" ht="14.5" thickBot="1" x14ac:dyDescent="0.35">
      <c r="B18" s="108"/>
      <c r="C18" s="66" t="s">
        <v>203</v>
      </c>
      <c r="D18" s="100" t="s">
        <v>682</v>
      </c>
      <c r="E18" s="36"/>
      <c r="G18" s="2"/>
      <c r="H18" s="4" t="s">
        <v>29</v>
      </c>
      <c r="I18" s="2"/>
      <c r="J18" s="2"/>
      <c r="K18" s="2" t="s">
        <v>30</v>
      </c>
      <c r="L18" s="2">
        <v>5</v>
      </c>
      <c r="M18" s="2">
        <v>5</v>
      </c>
      <c r="N18" s="2" t="s">
        <v>31</v>
      </c>
      <c r="O18" s="2" t="s">
        <v>32</v>
      </c>
      <c r="P18" s="2" t="s">
        <v>33</v>
      </c>
    </row>
    <row r="19" spans="2:16" s="3" customFormat="1" ht="44.25" customHeight="1" thickBot="1" x14ac:dyDescent="0.35">
      <c r="B19" s="487" t="s">
        <v>204</v>
      </c>
      <c r="C19" s="488"/>
      <c r="D19" s="101" t="s">
        <v>714</v>
      </c>
      <c r="E19" s="36"/>
      <c r="G19" s="2"/>
      <c r="H19" s="4" t="s">
        <v>34</v>
      </c>
      <c r="I19" s="2"/>
      <c r="J19" s="2"/>
      <c r="K19" s="2" t="s">
        <v>35</v>
      </c>
      <c r="L19" s="2"/>
      <c r="M19" s="2"/>
      <c r="N19" s="2"/>
      <c r="O19" s="2" t="s">
        <v>36</v>
      </c>
      <c r="P19" s="2" t="s">
        <v>37</v>
      </c>
    </row>
    <row r="20" spans="2:16" s="3" customFormat="1" x14ac:dyDescent="0.3">
      <c r="B20" s="107"/>
      <c r="C20" s="66"/>
      <c r="D20" s="38"/>
      <c r="E20" s="64"/>
      <c r="F20" s="4"/>
      <c r="G20" s="2"/>
      <c r="H20" s="2"/>
      <c r="J20" s="2"/>
      <c r="K20" s="2"/>
      <c r="L20" s="2"/>
      <c r="M20" s="2" t="s">
        <v>38</v>
      </c>
      <c r="N20" s="2" t="s">
        <v>715</v>
      </c>
    </row>
    <row r="21" spans="2:16" s="3" customFormat="1" x14ac:dyDescent="0.3">
      <c r="B21" s="107"/>
      <c r="C21" s="109" t="s">
        <v>207</v>
      </c>
      <c r="D21" s="38"/>
      <c r="E21" s="64"/>
      <c r="F21" s="4"/>
      <c r="G21" s="2"/>
      <c r="H21" s="2"/>
      <c r="J21" s="2"/>
      <c r="K21" s="2"/>
      <c r="L21" s="2"/>
      <c r="M21" s="2" t="s">
        <v>39</v>
      </c>
      <c r="N21" s="2" t="s">
        <v>40</v>
      </c>
    </row>
    <row r="22" spans="2:16" s="3" customFormat="1" ht="14.5" thickBot="1" x14ac:dyDescent="0.35">
      <c r="B22" s="107"/>
      <c r="C22" s="110" t="s">
        <v>210</v>
      </c>
      <c r="D22" s="38"/>
      <c r="E22" s="36"/>
      <c r="G22" s="2"/>
      <c r="H22" s="4" t="s">
        <v>41</v>
      </c>
      <c r="I22" s="2"/>
      <c r="J22" s="2"/>
      <c r="L22" s="2"/>
      <c r="M22" s="2"/>
      <c r="N22" s="2"/>
      <c r="O22" s="2" t="s">
        <v>42</v>
      </c>
      <c r="P22" s="2" t="s">
        <v>43</v>
      </c>
    </row>
    <row r="23" spans="2:16" s="3" customFormat="1" x14ac:dyDescent="0.3">
      <c r="B23" s="484" t="s">
        <v>209</v>
      </c>
      <c r="C23" s="486"/>
      <c r="D23" s="489" t="s">
        <v>716</v>
      </c>
      <c r="E23" s="36"/>
      <c r="G23" s="2"/>
      <c r="H23" s="4"/>
      <c r="I23" s="2"/>
      <c r="J23" s="2"/>
      <c r="L23" s="2"/>
      <c r="M23" s="2"/>
      <c r="N23" s="2"/>
      <c r="O23" s="2"/>
      <c r="P23" s="2"/>
    </row>
    <row r="24" spans="2:16" s="3" customFormat="1" ht="4.5" customHeight="1" x14ac:dyDescent="0.3">
      <c r="B24" s="484"/>
      <c r="C24" s="486"/>
      <c r="D24" s="490"/>
      <c r="E24" s="36"/>
      <c r="G24" s="2"/>
      <c r="H24" s="4"/>
      <c r="I24" s="2"/>
      <c r="J24" s="2"/>
      <c r="L24" s="2"/>
      <c r="M24" s="2"/>
      <c r="N24" s="2"/>
      <c r="O24" s="2"/>
      <c r="P24" s="2"/>
    </row>
    <row r="25" spans="2:16" s="3" customFormat="1" ht="27.75" customHeight="1" x14ac:dyDescent="0.3">
      <c r="B25" s="484" t="s">
        <v>286</v>
      </c>
      <c r="C25" s="486"/>
      <c r="D25" s="14" t="s">
        <v>717</v>
      </c>
      <c r="E25" s="36"/>
      <c r="F25" s="2"/>
      <c r="G25" s="4"/>
      <c r="H25" s="2"/>
      <c r="I25" s="2"/>
      <c r="K25" s="2"/>
      <c r="L25" s="2"/>
      <c r="M25" s="2"/>
      <c r="N25" s="2" t="s">
        <v>44</v>
      </c>
      <c r="O25" s="2" t="s">
        <v>45</v>
      </c>
    </row>
    <row r="26" spans="2:16" s="3" customFormat="1" ht="3" customHeight="1" thickBot="1" x14ac:dyDescent="0.35">
      <c r="B26" s="484" t="s">
        <v>211</v>
      </c>
      <c r="C26" s="486"/>
      <c r="D26" s="14" t="s">
        <v>718</v>
      </c>
      <c r="E26" s="36"/>
      <c r="F26" s="2"/>
      <c r="G26" s="4"/>
      <c r="H26" s="2"/>
      <c r="I26" s="2"/>
      <c r="K26" s="2"/>
      <c r="L26" s="2"/>
      <c r="M26" s="2"/>
      <c r="N26" s="2" t="s">
        <v>46</v>
      </c>
      <c r="O26" s="2" t="s">
        <v>47</v>
      </c>
    </row>
    <row r="27" spans="2:16" s="3" customFormat="1" ht="28.5" hidden="1" customHeight="1" thickBot="1" x14ac:dyDescent="0.35">
      <c r="B27" s="484" t="s">
        <v>285</v>
      </c>
      <c r="C27" s="486"/>
      <c r="D27" s="14" t="s">
        <v>719</v>
      </c>
      <c r="E27" s="68"/>
      <c r="F27" s="2"/>
      <c r="G27" s="4"/>
      <c r="H27" s="2"/>
      <c r="I27" s="2"/>
      <c r="J27" s="2"/>
      <c r="K27" s="2"/>
      <c r="L27" s="2"/>
      <c r="M27" s="2"/>
      <c r="N27" s="2"/>
      <c r="O27" s="2"/>
    </row>
    <row r="28" spans="2:16" s="3" customFormat="1" ht="15" hidden="1" thickBot="1" x14ac:dyDescent="0.4">
      <c r="B28" s="107"/>
      <c r="C28" s="67" t="s">
        <v>288</v>
      </c>
      <c r="D28" s="249" t="s">
        <v>720</v>
      </c>
      <c r="E28" s="36"/>
      <c r="F28" s="2"/>
      <c r="G28" s="4"/>
      <c r="H28" s="2"/>
      <c r="I28" s="2"/>
      <c r="J28" s="2"/>
      <c r="K28" s="2"/>
      <c r="L28" s="2"/>
      <c r="M28" s="2"/>
      <c r="N28" s="2"/>
      <c r="O28" s="2"/>
    </row>
    <row r="29" spans="2:16" s="3" customFormat="1" ht="14.5" hidden="1" thickBot="1" x14ac:dyDescent="0.35">
      <c r="B29" s="107"/>
      <c r="C29" s="71"/>
      <c r="D29" s="69"/>
      <c r="E29" s="36"/>
      <c r="F29" s="2"/>
      <c r="G29" s="4"/>
      <c r="H29" s="2"/>
      <c r="I29" s="2"/>
      <c r="J29" s="2"/>
      <c r="K29" s="2"/>
      <c r="L29" s="2"/>
      <c r="M29" s="2"/>
      <c r="N29" s="2"/>
      <c r="O29" s="2"/>
    </row>
    <row r="30" spans="2:16" s="3" customFormat="1" ht="14.5" hidden="1" thickBot="1" x14ac:dyDescent="0.35">
      <c r="B30" s="107"/>
      <c r="C30" s="71"/>
      <c r="D30" s="70" t="s">
        <v>48</v>
      </c>
      <c r="E30" s="36"/>
      <c r="G30" s="2"/>
      <c r="H30" s="4" t="s">
        <v>49</v>
      </c>
      <c r="I30" s="2"/>
      <c r="J30" s="2"/>
      <c r="K30" s="2"/>
      <c r="L30" s="2"/>
      <c r="M30" s="2"/>
      <c r="N30" s="2"/>
      <c r="O30" s="2"/>
      <c r="P30" s="2"/>
    </row>
    <row r="31" spans="2:16" s="3" customFormat="1" ht="409.5" customHeight="1" thickBot="1" x14ac:dyDescent="0.35">
      <c r="B31" s="107"/>
      <c r="C31" s="71"/>
      <c r="D31" s="15" t="s">
        <v>877</v>
      </c>
      <c r="E31" s="36"/>
      <c r="F31" s="5"/>
      <c r="G31" s="2"/>
      <c r="H31" s="4" t="s">
        <v>50</v>
      </c>
      <c r="I31" s="2"/>
      <c r="J31" s="2"/>
      <c r="K31" s="2"/>
      <c r="L31" s="2"/>
      <c r="M31" s="2"/>
      <c r="N31" s="2"/>
      <c r="O31" s="2"/>
      <c r="P31" s="2"/>
    </row>
    <row r="32" spans="2:16" s="3" customFormat="1" ht="32.25" customHeight="1" thickBot="1" x14ac:dyDescent="0.35">
      <c r="B32" s="484" t="s">
        <v>51</v>
      </c>
      <c r="C32" s="485"/>
      <c r="D32" s="38"/>
      <c r="E32" s="36"/>
      <c r="G32" s="2"/>
      <c r="H32" s="4" t="s">
        <v>52</v>
      </c>
      <c r="I32" s="2"/>
      <c r="J32" s="2"/>
      <c r="K32" s="2"/>
      <c r="L32" s="2"/>
      <c r="M32" s="2"/>
      <c r="N32" s="2"/>
      <c r="O32" s="2"/>
      <c r="P32" s="2"/>
    </row>
    <row r="33" spans="1:16" s="3" customFormat="1" ht="17.25" customHeight="1" thickBot="1" x14ac:dyDescent="0.35">
      <c r="B33" s="107"/>
      <c r="C33" s="71"/>
      <c r="D33" s="250" t="s">
        <v>721</v>
      </c>
      <c r="E33" s="36"/>
      <c r="G33" s="2"/>
      <c r="H33" s="4" t="s">
        <v>53</v>
      </c>
      <c r="I33" s="2"/>
      <c r="J33" s="2"/>
      <c r="K33" s="2"/>
      <c r="L33" s="2"/>
      <c r="M33" s="2"/>
      <c r="N33" s="2"/>
      <c r="O33" s="2"/>
      <c r="P33" s="2"/>
    </row>
    <row r="34" spans="1:16" s="3" customFormat="1" x14ac:dyDescent="0.3">
      <c r="B34" s="107"/>
      <c r="C34" s="71"/>
      <c r="D34" s="38"/>
      <c r="E34" s="36"/>
      <c r="F34" s="5"/>
      <c r="G34" s="2"/>
      <c r="H34" s="4" t="s">
        <v>54</v>
      </c>
      <c r="I34" s="2"/>
      <c r="J34" s="2"/>
      <c r="K34" s="2"/>
      <c r="L34" s="2"/>
      <c r="M34" s="2"/>
      <c r="N34" s="2"/>
      <c r="O34" s="2"/>
      <c r="P34" s="2"/>
    </row>
    <row r="35" spans="1:16" s="3" customFormat="1" x14ac:dyDescent="0.3">
      <c r="B35" s="107"/>
      <c r="C35" s="111" t="s">
        <v>55</v>
      </c>
      <c r="D35" s="38"/>
      <c r="E35" s="36"/>
      <c r="G35" s="2"/>
      <c r="H35" s="4" t="s">
        <v>56</v>
      </c>
      <c r="I35" s="2"/>
      <c r="J35" s="2"/>
      <c r="K35" s="2"/>
      <c r="L35" s="2"/>
      <c r="M35" s="2"/>
      <c r="N35" s="2"/>
      <c r="O35" s="2"/>
      <c r="P35" s="2"/>
    </row>
    <row r="36" spans="1:16" s="3" customFormat="1" ht="31.5" customHeight="1" thickBot="1" x14ac:dyDescent="0.35">
      <c r="B36" s="484" t="s">
        <v>57</v>
      </c>
      <c r="C36" s="485"/>
      <c r="D36" s="38"/>
      <c r="E36" s="36"/>
      <c r="G36" s="2"/>
      <c r="H36" s="4" t="s">
        <v>58</v>
      </c>
      <c r="I36" s="2"/>
      <c r="J36" s="2"/>
      <c r="K36" s="2"/>
      <c r="L36" s="2"/>
      <c r="M36" s="2"/>
      <c r="N36" s="2"/>
      <c r="O36" s="2"/>
      <c r="P36" s="2"/>
    </row>
    <row r="37" spans="1:16" s="3" customFormat="1" x14ac:dyDescent="0.3">
      <c r="B37" s="107"/>
      <c r="C37" s="71" t="s">
        <v>59</v>
      </c>
      <c r="D37" s="16" t="s">
        <v>722</v>
      </c>
      <c r="E37" s="36"/>
      <c r="G37" s="2"/>
      <c r="H37" s="4" t="s">
        <v>60</v>
      </c>
      <c r="I37" s="2"/>
      <c r="J37" s="2"/>
      <c r="K37" s="2"/>
      <c r="L37" s="2"/>
      <c r="M37" s="2"/>
      <c r="N37" s="2"/>
      <c r="O37" s="2"/>
      <c r="P37" s="2"/>
    </row>
    <row r="38" spans="1:16" s="3" customFormat="1" ht="14.5" x14ac:dyDescent="0.35">
      <c r="B38" s="107"/>
      <c r="C38" s="71" t="s">
        <v>61</v>
      </c>
      <c r="D38" s="251" t="s">
        <v>723</v>
      </c>
      <c r="E38" s="36"/>
      <c r="G38" s="2"/>
      <c r="H38" s="4" t="s">
        <v>62</v>
      </c>
      <c r="I38" s="2"/>
      <c r="J38" s="2"/>
      <c r="K38" s="2"/>
      <c r="L38" s="2"/>
      <c r="M38" s="2"/>
      <c r="N38" s="2"/>
      <c r="O38" s="2"/>
      <c r="P38" s="2"/>
    </row>
    <row r="39" spans="1:16" s="3" customFormat="1" ht="14.5" thickBot="1" x14ac:dyDescent="0.35">
      <c r="B39" s="107"/>
      <c r="C39" s="71" t="s">
        <v>63</v>
      </c>
      <c r="D39" s="17"/>
      <c r="E39" s="36"/>
      <c r="G39" s="2"/>
      <c r="H39" s="4" t="s">
        <v>64</v>
      </c>
      <c r="I39" s="2"/>
      <c r="J39" s="2"/>
      <c r="K39" s="2"/>
      <c r="L39" s="2"/>
      <c r="M39" s="2"/>
      <c r="N39" s="2"/>
      <c r="O39" s="2"/>
      <c r="P39" s="2"/>
    </row>
    <row r="40" spans="1:16" s="3" customFormat="1" ht="15" customHeight="1" thickBot="1" x14ac:dyDescent="0.35">
      <c r="B40" s="107"/>
      <c r="C40" s="67" t="s">
        <v>206</v>
      </c>
      <c r="D40" s="38"/>
      <c r="E40" s="36"/>
      <c r="G40" s="2"/>
      <c r="H40" s="4" t="s">
        <v>65</v>
      </c>
      <c r="I40" s="2"/>
      <c r="J40" s="2"/>
      <c r="K40" s="2"/>
      <c r="L40" s="2"/>
      <c r="M40" s="2"/>
      <c r="N40" s="2"/>
      <c r="O40" s="2"/>
      <c r="P40" s="2"/>
    </row>
    <row r="41" spans="1:16" s="3" customFormat="1" ht="28" x14ac:dyDescent="0.3">
      <c r="B41" s="107"/>
      <c r="C41" s="71" t="s">
        <v>59</v>
      </c>
      <c r="D41" s="252" t="s">
        <v>857</v>
      </c>
      <c r="E41" s="36"/>
      <c r="G41" s="2"/>
      <c r="H41" s="4" t="s">
        <v>660</v>
      </c>
      <c r="I41" s="2"/>
      <c r="J41" s="2"/>
      <c r="K41" s="2"/>
      <c r="L41" s="2"/>
      <c r="M41" s="2"/>
      <c r="N41" s="2"/>
      <c r="O41" s="2"/>
      <c r="P41" s="2"/>
    </row>
    <row r="42" spans="1:16" s="3" customFormat="1" ht="14.5" x14ac:dyDescent="0.35">
      <c r="B42" s="107"/>
      <c r="C42" s="71" t="s">
        <v>61</v>
      </c>
      <c r="D42" s="251" t="s">
        <v>856</v>
      </c>
      <c r="E42" s="36"/>
      <c r="G42" s="2"/>
      <c r="H42" s="4" t="s">
        <v>66</v>
      </c>
      <c r="I42" s="2"/>
      <c r="J42" s="2"/>
      <c r="K42" s="2"/>
      <c r="L42" s="2"/>
      <c r="M42" s="2"/>
      <c r="N42" s="2"/>
      <c r="O42" s="2"/>
      <c r="P42" s="2"/>
    </row>
    <row r="43" spans="1:16" s="3" customFormat="1" ht="14.5" thickBot="1" x14ac:dyDescent="0.35">
      <c r="B43" s="107"/>
      <c r="C43" s="71" t="s">
        <v>63</v>
      </c>
      <c r="D43" s="17"/>
      <c r="E43" s="36"/>
      <c r="G43" s="2"/>
      <c r="H43" s="4" t="s">
        <v>67</v>
      </c>
      <c r="I43" s="2"/>
      <c r="J43" s="2"/>
      <c r="K43" s="2"/>
      <c r="L43" s="2"/>
      <c r="M43" s="2"/>
      <c r="N43" s="2"/>
      <c r="O43" s="2"/>
      <c r="P43" s="2"/>
    </row>
    <row r="44" spans="1:16" s="3" customFormat="1" ht="14.5" thickBot="1" x14ac:dyDescent="0.35">
      <c r="B44" s="107"/>
      <c r="C44" s="67" t="s">
        <v>287</v>
      </c>
      <c r="D44" s="38"/>
      <c r="E44" s="36"/>
      <c r="G44" s="2"/>
      <c r="H44" s="4" t="s">
        <v>68</v>
      </c>
      <c r="I44" s="2"/>
      <c r="J44" s="2"/>
      <c r="K44" s="2"/>
      <c r="L44" s="2"/>
      <c r="M44" s="2"/>
      <c r="N44" s="2"/>
      <c r="O44" s="2"/>
      <c r="P44" s="2"/>
    </row>
    <row r="45" spans="1:16" s="3" customFormat="1" x14ac:dyDescent="0.3">
      <c r="B45" s="107"/>
      <c r="C45" s="71" t="s">
        <v>59</v>
      </c>
      <c r="D45" s="253" t="s">
        <v>724</v>
      </c>
      <c r="E45" s="36"/>
      <c r="G45" s="2"/>
      <c r="H45" s="4" t="s">
        <v>69</v>
      </c>
      <c r="I45" s="2"/>
      <c r="J45" s="2"/>
      <c r="K45" s="2"/>
      <c r="L45" s="2"/>
      <c r="M45" s="2"/>
      <c r="N45" s="2"/>
      <c r="O45" s="2"/>
      <c r="P45" s="2"/>
    </row>
    <row r="46" spans="1:16" s="3" customFormat="1" ht="14.5" x14ac:dyDescent="0.35">
      <c r="B46" s="107"/>
      <c r="C46" s="71" t="s">
        <v>61</v>
      </c>
      <c r="D46" s="254" t="s">
        <v>702</v>
      </c>
      <c r="E46" s="36"/>
      <c r="G46" s="2"/>
      <c r="H46" s="4" t="s">
        <v>70</v>
      </c>
      <c r="I46" s="2"/>
      <c r="J46" s="2"/>
      <c r="K46" s="2"/>
      <c r="L46" s="2"/>
      <c r="M46" s="2"/>
      <c r="N46" s="2"/>
      <c r="O46" s="2"/>
      <c r="P46" s="2"/>
    </row>
    <row r="47" spans="1:16" ht="14.5" thickBot="1" x14ac:dyDescent="0.35">
      <c r="A47" s="3"/>
      <c r="B47" s="107"/>
      <c r="C47" s="71" t="s">
        <v>63</v>
      </c>
      <c r="D47" s="17"/>
      <c r="E47" s="36"/>
      <c r="H47" s="4" t="s">
        <v>71</v>
      </c>
    </row>
    <row r="48" spans="1:16" ht="14.5" thickBot="1" x14ac:dyDescent="0.35">
      <c r="B48" s="107"/>
      <c r="C48" s="67" t="s">
        <v>205</v>
      </c>
      <c r="D48" s="38"/>
      <c r="E48" s="36"/>
      <c r="H48" s="4" t="s">
        <v>72</v>
      </c>
    </row>
    <row r="49" spans="2:8" x14ac:dyDescent="0.3">
      <c r="B49" s="107"/>
      <c r="C49" s="71" t="s">
        <v>59</v>
      </c>
      <c r="D49" s="16" t="s">
        <v>854</v>
      </c>
      <c r="E49" s="36"/>
      <c r="H49" s="4" t="s">
        <v>73</v>
      </c>
    </row>
    <row r="50" spans="2:8" ht="14.5" x14ac:dyDescent="0.35">
      <c r="B50" s="107"/>
      <c r="C50" s="71" t="s">
        <v>61</v>
      </c>
      <c r="D50" s="251" t="s">
        <v>855</v>
      </c>
      <c r="E50" s="36"/>
      <c r="H50" s="4" t="s">
        <v>74</v>
      </c>
    </row>
    <row r="51" spans="2:8" ht="14.5" thickBot="1" x14ac:dyDescent="0.35">
      <c r="B51" s="107"/>
      <c r="C51" s="71" t="s">
        <v>63</v>
      </c>
      <c r="D51" s="17"/>
      <c r="E51" s="36"/>
      <c r="H51" s="4" t="s">
        <v>75</v>
      </c>
    </row>
    <row r="52" spans="2:8" ht="14.5" thickBot="1" x14ac:dyDescent="0.35">
      <c r="B52" s="107"/>
      <c r="C52" s="67" t="s">
        <v>205</v>
      </c>
      <c r="D52" s="38"/>
      <c r="E52" s="36"/>
      <c r="H52" s="4" t="s">
        <v>76</v>
      </c>
    </row>
    <row r="53" spans="2:8" x14ac:dyDescent="0.3">
      <c r="B53" s="107"/>
      <c r="C53" s="71" t="s">
        <v>59</v>
      </c>
      <c r="D53" s="16"/>
      <c r="E53" s="36"/>
      <c r="H53" s="4" t="s">
        <v>77</v>
      </c>
    </row>
    <row r="54" spans="2:8" x14ac:dyDescent="0.3">
      <c r="B54" s="107"/>
      <c r="C54" s="71" t="s">
        <v>61</v>
      </c>
      <c r="D54" s="13"/>
      <c r="E54" s="36"/>
      <c r="H54" s="4" t="s">
        <v>78</v>
      </c>
    </row>
    <row r="55" spans="2:8" ht="14.5" thickBot="1" x14ac:dyDescent="0.35">
      <c r="B55" s="107"/>
      <c r="C55" s="71" t="s">
        <v>63</v>
      </c>
      <c r="D55" s="17"/>
      <c r="E55" s="36"/>
      <c r="H55" s="4" t="s">
        <v>79</v>
      </c>
    </row>
    <row r="56" spans="2:8" ht="14.5" thickBot="1" x14ac:dyDescent="0.35">
      <c r="B56" s="107"/>
      <c r="C56" s="67" t="s">
        <v>205</v>
      </c>
      <c r="D56" s="38"/>
      <c r="E56" s="36"/>
      <c r="H56" s="4" t="s">
        <v>80</v>
      </c>
    </row>
    <row r="57" spans="2:8" x14ac:dyDescent="0.3">
      <c r="B57" s="107"/>
      <c r="C57" s="71" t="s">
        <v>59</v>
      </c>
      <c r="D57" s="16"/>
      <c r="E57" s="36"/>
      <c r="H57" s="4" t="s">
        <v>81</v>
      </c>
    </row>
    <row r="58" spans="2:8" x14ac:dyDescent="0.3">
      <c r="B58" s="107"/>
      <c r="C58" s="71" t="s">
        <v>61</v>
      </c>
      <c r="D58" s="13"/>
      <c r="E58" s="36"/>
      <c r="H58" s="4" t="s">
        <v>82</v>
      </c>
    </row>
    <row r="59" spans="2:8" ht="14.5" thickBot="1" x14ac:dyDescent="0.35">
      <c r="B59" s="107"/>
      <c r="C59" s="71" t="s">
        <v>63</v>
      </c>
      <c r="D59" s="17"/>
      <c r="E59" s="36"/>
      <c r="H59" s="4" t="s">
        <v>83</v>
      </c>
    </row>
    <row r="60" spans="2:8" ht="14.5" thickBot="1" x14ac:dyDescent="0.35">
      <c r="B60" s="112"/>
      <c r="C60" s="113"/>
      <c r="D60" s="72"/>
      <c r="E60" s="41"/>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formula1>$H$15:$H$177</formula1>
    </dataValidation>
    <dataValidation type="list" allowBlank="1" showInputMessage="1" showErrorMessage="1" sqref="IV65525">
      <formula1>$I$15:$I$17</formula1>
    </dataValidation>
    <dataValidation type="list" allowBlank="1" showInputMessage="1" showErrorMessage="1" sqref="D65533">
      <formula1>$O$15:$O$26</formula1>
    </dataValidation>
    <dataValidation type="list" allowBlank="1" showInputMessage="1" showErrorMessage="1" sqref="IV65532">
      <formula1>$K$15:$K$19</formula1>
    </dataValidation>
    <dataValidation type="list" allowBlank="1" showInputMessage="1" showErrorMessage="1" sqref="D65534">
      <formula1>$P$15:$P$26</formula1>
    </dataValidation>
  </dataValidations>
  <hyperlinks>
    <hyperlink ref="D46" r:id="rId1"/>
    <hyperlink ref="D38" r:id="rId2"/>
    <hyperlink ref="D33" r:id="rId3"/>
    <hyperlink ref="D50" r:id="rId4"/>
    <hyperlink ref="D42" r:id="rId5"/>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G4" sqref="G4:G12"/>
    </sheetView>
  </sheetViews>
  <sheetFormatPr defaultRowHeight="14.5" x14ac:dyDescent="0.35"/>
  <cols>
    <col min="2" max="2" width="18.7265625" customWidth="1"/>
    <col min="3" max="3" width="9.7265625" bestFit="1" customWidth="1"/>
    <col min="7" max="7" width="32.453125" customWidth="1"/>
  </cols>
  <sheetData>
    <row r="1" spans="1:9" ht="35.25" customHeight="1" x14ac:dyDescent="0.35">
      <c r="A1" s="431"/>
      <c r="B1" s="734" t="s">
        <v>930</v>
      </c>
      <c r="C1" s="734"/>
      <c r="D1" s="734"/>
      <c r="E1" s="734"/>
      <c r="F1" s="734"/>
      <c r="G1" s="734"/>
      <c r="H1" s="734"/>
    </row>
    <row r="2" spans="1:9" ht="16" thickBot="1" x14ac:dyDescent="0.4">
      <c r="A2" s="431"/>
      <c r="B2" s="432"/>
      <c r="C2" s="433"/>
      <c r="D2" s="432"/>
      <c r="E2" s="432"/>
      <c r="F2" s="432"/>
      <c r="G2" s="432"/>
      <c r="H2" s="432"/>
    </row>
    <row r="3" spans="1:9" ht="78.5" thickBot="1" x14ac:dyDescent="0.4">
      <c r="A3" s="431"/>
      <c r="B3" s="434" t="s">
        <v>217</v>
      </c>
      <c r="C3" s="434" t="s">
        <v>931</v>
      </c>
      <c r="D3" s="434" t="s">
        <v>932</v>
      </c>
      <c r="E3" s="434" t="s">
        <v>933</v>
      </c>
      <c r="F3" s="434" t="s">
        <v>935</v>
      </c>
      <c r="G3" s="434" t="s">
        <v>934</v>
      </c>
      <c r="H3" s="432"/>
    </row>
    <row r="4" spans="1:9" ht="77.25" customHeight="1" thickBot="1" x14ac:dyDescent="0.4">
      <c r="A4" s="431"/>
      <c r="B4" s="434" t="s">
        <v>922</v>
      </c>
      <c r="C4" s="435">
        <f>' Financial information'!F17</f>
        <v>11334.11</v>
      </c>
      <c r="D4" s="435">
        <v>43078.947368421097</v>
      </c>
      <c r="E4" s="435">
        <f>C4-D4</f>
        <v>-31744.837368421096</v>
      </c>
      <c r="F4" s="477">
        <f>C4/D4</f>
        <v>0.26310090409285253</v>
      </c>
      <c r="G4" s="735" t="s">
        <v>942</v>
      </c>
      <c r="H4" s="432"/>
      <c r="I4" s="436">
        <f>(E4/C4)</f>
        <v>-2.8008231231584215</v>
      </c>
    </row>
    <row r="5" spans="1:9" ht="39.5" thickBot="1" x14ac:dyDescent="0.4">
      <c r="A5" s="431"/>
      <c r="B5" s="434" t="s">
        <v>923</v>
      </c>
      <c r="C5" s="435">
        <f>' Financial information'!F18</f>
        <v>34160.920000000006</v>
      </c>
      <c r="D5" s="435">
        <v>52631.578947368398</v>
      </c>
      <c r="E5" s="435">
        <f>C5-D5</f>
        <v>-18470.658947368393</v>
      </c>
      <c r="F5" s="477">
        <f t="shared" ref="F5:F13" si="0">C5/D5</f>
        <v>0.64905748000000041</v>
      </c>
      <c r="G5" s="736"/>
      <c r="H5" s="432"/>
      <c r="I5" s="436">
        <f>(E5/C5)</f>
        <v>-0.54069559447955118</v>
      </c>
    </row>
    <row r="6" spans="1:9" ht="39.5" thickBot="1" x14ac:dyDescent="0.4">
      <c r="A6" s="431"/>
      <c r="B6" s="434" t="s">
        <v>924</v>
      </c>
      <c r="C6" s="435">
        <f>' Financial information'!F19</f>
        <v>255227.75</v>
      </c>
      <c r="D6" s="435">
        <v>502000</v>
      </c>
      <c r="E6" s="435">
        <f t="shared" ref="E6:E13" si="1">C6-D6</f>
        <v>-246772.25</v>
      </c>
      <c r="F6" s="477">
        <f t="shared" si="0"/>
        <v>0.508421812749004</v>
      </c>
      <c r="G6" s="736"/>
      <c r="H6" s="432"/>
      <c r="I6" s="436"/>
    </row>
    <row r="7" spans="1:9" ht="52.5" thickBot="1" x14ac:dyDescent="0.4">
      <c r="A7" s="431"/>
      <c r="B7" s="434" t="s">
        <v>925</v>
      </c>
      <c r="C7" s="435">
        <f>' Financial information'!F20</f>
        <v>213371.12</v>
      </c>
      <c r="D7" s="435">
        <v>500000</v>
      </c>
      <c r="E7" s="435">
        <f t="shared" si="1"/>
        <v>-286628.88</v>
      </c>
      <c r="F7" s="477">
        <f t="shared" si="0"/>
        <v>0.42674223999999999</v>
      </c>
      <c r="G7" s="736"/>
      <c r="H7" s="432"/>
      <c r="I7" s="436"/>
    </row>
    <row r="8" spans="1:9" ht="26.5" thickBot="1" x14ac:dyDescent="0.4">
      <c r="A8" s="431"/>
      <c r="B8" s="434" t="s">
        <v>926</v>
      </c>
      <c r="C8" s="435">
        <f>' Financial information'!F21</f>
        <v>31849.11</v>
      </c>
      <c r="D8" s="435">
        <v>65131.578947368427</v>
      </c>
      <c r="E8" s="435">
        <f t="shared" si="1"/>
        <v>-33282.468947368427</v>
      </c>
      <c r="F8" s="477">
        <f t="shared" si="0"/>
        <v>0.48899643636363632</v>
      </c>
      <c r="G8" s="736"/>
      <c r="H8" s="432"/>
      <c r="I8" s="436"/>
    </row>
    <row r="9" spans="1:9" ht="39.5" thickBot="1" x14ac:dyDescent="0.4">
      <c r="A9" s="431"/>
      <c r="B9" s="434" t="s">
        <v>927</v>
      </c>
      <c r="C9" s="435">
        <f>' Financial information'!F22</f>
        <v>519532.46</v>
      </c>
      <c r="D9" s="435">
        <v>634000</v>
      </c>
      <c r="E9" s="435">
        <f t="shared" si="1"/>
        <v>-114467.53999999998</v>
      </c>
      <c r="F9" s="477">
        <f t="shared" si="0"/>
        <v>0.8194518296529969</v>
      </c>
      <c r="G9" s="736"/>
      <c r="H9" s="432"/>
      <c r="I9" s="436"/>
    </row>
    <row r="10" spans="1:9" ht="15" thickBot="1" x14ac:dyDescent="0.4">
      <c r="A10" s="431"/>
      <c r="B10" s="434" t="s">
        <v>928</v>
      </c>
      <c r="C10" s="435">
        <f>' Financial information'!F23</f>
        <v>17063.500000000004</v>
      </c>
      <c r="D10" s="435">
        <v>70000</v>
      </c>
      <c r="E10" s="435">
        <f t="shared" si="1"/>
        <v>-52936.5</v>
      </c>
      <c r="F10" s="477">
        <f t="shared" si="0"/>
        <v>0.24376428571428577</v>
      </c>
      <c r="G10" s="736"/>
      <c r="H10" s="432"/>
      <c r="I10" s="436"/>
    </row>
    <row r="11" spans="1:9" ht="15" thickBot="1" x14ac:dyDescent="0.4">
      <c r="A11" s="431"/>
      <c r="B11" s="434" t="s">
        <v>725</v>
      </c>
      <c r="C11" s="435">
        <f>' Financial information'!F24</f>
        <v>58544.05</v>
      </c>
      <c r="D11" s="435">
        <v>75684.210526315786</v>
      </c>
      <c r="E11" s="435">
        <f t="shared" si="1"/>
        <v>-17140.160526315783</v>
      </c>
      <c r="F11" s="477">
        <f t="shared" si="0"/>
        <v>0.7735305632823366</v>
      </c>
      <c r="G11" s="736"/>
      <c r="H11" s="432"/>
      <c r="I11" s="436"/>
    </row>
    <row r="12" spans="1:9" ht="15" thickBot="1" x14ac:dyDescent="0.4">
      <c r="A12" s="431"/>
      <c r="B12" s="434" t="s">
        <v>726</v>
      </c>
      <c r="C12" s="435">
        <f>' Financial information'!F25</f>
        <v>11571.79</v>
      </c>
      <c r="D12" s="435">
        <v>40925</v>
      </c>
      <c r="E12" s="435">
        <f t="shared" si="1"/>
        <v>-29353.21</v>
      </c>
      <c r="F12" s="477">
        <f t="shared" si="0"/>
        <v>0.28275601710445941</v>
      </c>
      <c r="G12" s="737"/>
      <c r="H12" s="432"/>
      <c r="I12" s="436"/>
    </row>
    <row r="13" spans="1:9" ht="28.5" thickBot="1" x14ac:dyDescent="0.4">
      <c r="A13" s="431"/>
      <c r="B13" s="428" t="s">
        <v>929</v>
      </c>
      <c r="C13" s="435">
        <f>' Financial information'!F26</f>
        <v>100940.21</v>
      </c>
      <c r="D13" s="435">
        <v>79338.052631578947</v>
      </c>
      <c r="E13" s="435">
        <f t="shared" si="1"/>
        <v>21602.15736842106</v>
      </c>
      <c r="F13" s="477">
        <f t="shared" si="0"/>
        <v>1.2722799041808439</v>
      </c>
      <c r="G13" s="478" t="s">
        <v>936</v>
      </c>
      <c r="H13" s="432"/>
      <c r="I13" s="436"/>
    </row>
    <row r="14" spans="1:9" ht="15" thickBot="1" x14ac:dyDescent="0.4">
      <c r="A14" s="431"/>
      <c r="B14" s="115"/>
      <c r="C14" s="435"/>
      <c r="D14" s="435"/>
      <c r="E14" s="435"/>
      <c r="F14" s="479"/>
      <c r="G14" s="478"/>
      <c r="H14" s="432"/>
      <c r="I14" s="436"/>
    </row>
    <row r="15" spans="1:9" x14ac:dyDescent="0.35">
      <c r="A15" s="431"/>
      <c r="B15" s="432"/>
      <c r="C15" s="430">
        <f>SUM(C4:C14)</f>
        <v>1253595.02</v>
      </c>
      <c r="D15" s="430">
        <f>SUM(D4:D14)</f>
        <v>2062789.3684210523</v>
      </c>
      <c r="E15" s="430">
        <f>SUM(E4:E12)</f>
        <v>-830796.50578947377</v>
      </c>
      <c r="F15" s="435">
        <f>C15*100/D15</f>
        <v>60.771838326835841</v>
      </c>
      <c r="G15" s="432"/>
      <c r="H15" s="432"/>
    </row>
    <row r="16" spans="1:9" x14ac:dyDescent="0.35">
      <c r="A16" s="431"/>
      <c r="B16" s="432"/>
      <c r="C16" s="432"/>
      <c r="D16" s="432"/>
      <c r="E16" s="432"/>
      <c r="F16" s="432"/>
      <c r="G16" s="432"/>
      <c r="H16" s="432"/>
    </row>
  </sheetData>
  <mergeCells count="2">
    <mergeCell ref="B1:H1"/>
    <mergeCell ref="G4: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5" zoomScale="75" zoomScaleNormal="75" workbookViewId="0">
      <selection activeCell="G15" sqref="G15"/>
    </sheetView>
  </sheetViews>
  <sheetFormatPr defaultColWidth="8.81640625" defaultRowHeight="14.5" x14ac:dyDescent="0.35"/>
  <cols>
    <col min="1" max="1" width="1.26953125" customWidth="1"/>
    <col min="2" max="2" width="2" customWidth="1"/>
    <col min="3" max="3" width="43" customWidth="1"/>
    <col min="4" max="4" width="146.1796875" customWidth="1"/>
    <col min="5" max="5" width="20" customWidth="1"/>
    <col min="6" max="6" width="1.453125" customWidth="1"/>
    <col min="7" max="7" width="58.453125" customWidth="1"/>
  </cols>
  <sheetData>
    <row r="1" spans="1:7" ht="15" thickBot="1" x14ac:dyDescent="0.4">
      <c r="A1" t="s">
        <v>878</v>
      </c>
    </row>
    <row r="2" spans="1:7" ht="15" thickBot="1" x14ac:dyDescent="0.4">
      <c r="B2" s="85"/>
      <c r="C2" s="52"/>
      <c r="D2" s="52"/>
      <c r="E2" s="53"/>
    </row>
    <row r="3" spans="1:7" ht="18" thickBot="1" x14ac:dyDescent="0.4">
      <c r="B3" s="86"/>
      <c r="C3" s="492" t="s">
        <v>268</v>
      </c>
      <c r="D3" s="493"/>
      <c r="E3" s="87"/>
    </row>
    <row r="4" spans="1:7" x14ac:dyDescent="0.35">
      <c r="B4" s="86"/>
      <c r="C4" s="88"/>
      <c r="D4" s="88"/>
      <c r="E4" s="87"/>
    </row>
    <row r="5" spans="1:7" ht="15" thickBot="1" x14ac:dyDescent="0.4">
      <c r="B5" s="86"/>
      <c r="C5" s="89" t="s">
        <v>307</v>
      </c>
      <c r="D5" s="88"/>
      <c r="E5" s="87"/>
    </row>
    <row r="6" spans="1:7" ht="15" thickBot="1" x14ac:dyDescent="0.4">
      <c r="B6" s="86"/>
      <c r="C6" s="97" t="s">
        <v>269</v>
      </c>
      <c r="D6" s="98" t="s">
        <v>270</v>
      </c>
      <c r="E6" s="87"/>
    </row>
    <row r="7" spans="1:7" ht="159" customHeight="1" thickBot="1" x14ac:dyDescent="0.4">
      <c r="B7" s="86"/>
      <c r="C7" s="90" t="s">
        <v>311</v>
      </c>
      <c r="D7" s="283" t="s">
        <v>918</v>
      </c>
      <c r="E7" s="87"/>
    </row>
    <row r="8" spans="1:7" ht="88.5" customHeight="1" thickBot="1" x14ac:dyDescent="0.4">
      <c r="B8" s="86"/>
      <c r="C8" s="91" t="s">
        <v>312</v>
      </c>
      <c r="D8" s="284" t="s">
        <v>937</v>
      </c>
      <c r="E8" s="87"/>
      <c r="G8" s="422"/>
    </row>
    <row r="9" spans="1:7" ht="42.5" thickBot="1" x14ac:dyDescent="0.4">
      <c r="B9" s="86"/>
      <c r="C9" s="92" t="s">
        <v>271</v>
      </c>
      <c r="D9" s="93" t="s">
        <v>840</v>
      </c>
      <c r="E9" s="87"/>
    </row>
    <row r="10" spans="1:7" ht="140.5" thickBot="1" x14ac:dyDescent="0.4">
      <c r="B10" s="86"/>
      <c r="C10" s="90" t="s">
        <v>284</v>
      </c>
      <c r="D10" s="443" t="s">
        <v>938</v>
      </c>
      <c r="E10" s="87"/>
      <c r="G10" s="421"/>
    </row>
    <row r="11" spans="1:7" x14ac:dyDescent="0.35">
      <c r="B11" s="86"/>
      <c r="C11" s="88"/>
      <c r="D11" s="88"/>
      <c r="E11" s="87"/>
    </row>
    <row r="12" spans="1:7" ht="15" thickBot="1" x14ac:dyDescent="0.4">
      <c r="B12" s="86"/>
      <c r="C12" s="494" t="s">
        <v>308</v>
      </c>
      <c r="D12" s="494"/>
      <c r="E12" s="87"/>
    </row>
    <row r="13" spans="1:7" ht="15" thickBot="1" x14ac:dyDescent="0.4">
      <c r="B13" s="86"/>
      <c r="C13" s="99" t="s">
        <v>272</v>
      </c>
      <c r="D13" s="99" t="s">
        <v>270</v>
      </c>
      <c r="E13" s="87"/>
    </row>
    <row r="14" spans="1:7" ht="15" thickBot="1" x14ac:dyDescent="0.4">
      <c r="B14" s="86"/>
      <c r="C14" s="491" t="s">
        <v>309</v>
      </c>
      <c r="D14" s="491"/>
      <c r="E14" s="87"/>
    </row>
    <row r="15" spans="1:7" ht="348.5" thickBot="1" x14ac:dyDescent="0.4">
      <c r="B15" s="86"/>
      <c r="C15" s="92" t="s">
        <v>313</v>
      </c>
      <c r="D15" s="444" t="s">
        <v>842</v>
      </c>
      <c r="E15" s="87"/>
    </row>
    <row r="16" spans="1:7" ht="56.5" thickBot="1" x14ac:dyDescent="0.4">
      <c r="B16" s="86"/>
      <c r="C16" s="92" t="s">
        <v>314</v>
      </c>
      <c r="D16" s="92" t="s">
        <v>843</v>
      </c>
      <c r="E16" s="87"/>
      <c r="G16" s="421"/>
    </row>
    <row r="17" spans="2:7" ht="15" thickBot="1" x14ac:dyDescent="0.4">
      <c r="B17" s="86"/>
      <c r="C17" s="491" t="s">
        <v>310</v>
      </c>
      <c r="D17" s="491"/>
      <c r="E17" s="87"/>
    </row>
    <row r="18" spans="2:7" ht="141" thickBot="1" x14ac:dyDescent="0.4">
      <c r="B18" s="86"/>
      <c r="C18" s="92" t="s">
        <v>315</v>
      </c>
      <c r="D18" s="285" t="s">
        <v>844</v>
      </c>
      <c r="E18" s="87"/>
      <c r="G18" s="421"/>
    </row>
    <row r="19" spans="2:7" ht="56.5" thickBot="1" x14ac:dyDescent="0.4">
      <c r="B19" s="86"/>
      <c r="C19" s="92" t="s">
        <v>306</v>
      </c>
      <c r="D19" s="285" t="s">
        <v>919</v>
      </c>
      <c r="E19" s="87"/>
      <c r="G19" s="421"/>
    </row>
    <row r="20" spans="2:7" ht="15" thickBot="1" x14ac:dyDescent="0.4">
      <c r="B20" s="86"/>
      <c r="C20" s="491" t="s">
        <v>273</v>
      </c>
      <c r="D20" s="491"/>
      <c r="E20" s="87"/>
    </row>
    <row r="21" spans="2:7" ht="42.5" thickBot="1" x14ac:dyDescent="0.4">
      <c r="B21" s="86"/>
      <c r="C21" s="95" t="s">
        <v>274</v>
      </c>
      <c r="D21" s="95" t="s">
        <v>845</v>
      </c>
      <c r="E21" s="87"/>
    </row>
    <row r="22" spans="2:7" ht="350.5" thickBot="1" x14ac:dyDescent="0.4">
      <c r="B22" s="86"/>
      <c r="C22" s="95" t="s">
        <v>275</v>
      </c>
      <c r="D22" s="95" t="s">
        <v>920</v>
      </c>
      <c r="E22" s="87"/>
    </row>
    <row r="23" spans="2:7" ht="84.5" thickBot="1" x14ac:dyDescent="0.4">
      <c r="B23" s="86"/>
      <c r="C23" s="95" t="s">
        <v>276</v>
      </c>
      <c r="D23" s="95" t="s">
        <v>846</v>
      </c>
      <c r="E23" s="87"/>
    </row>
    <row r="24" spans="2:7" ht="15" thickBot="1" x14ac:dyDescent="0.4">
      <c r="B24" s="86"/>
      <c r="C24" s="491" t="s">
        <v>277</v>
      </c>
      <c r="D24" s="491"/>
      <c r="E24" s="87"/>
    </row>
    <row r="25" spans="2:7" ht="127" thickBot="1" x14ac:dyDescent="0.4">
      <c r="B25" s="86"/>
      <c r="C25" s="92" t="s">
        <v>316</v>
      </c>
      <c r="D25" s="285" t="s">
        <v>847</v>
      </c>
      <c r="E25" s="87"/>
    </row>
    <row r="26" spans="2:7" ht="57" thickBot="1" x14ac:dyDescent="0.4">
      <c r="B26" s="86"/>
      <c r="C26" s="92" t="s">
        <v>317</v>
      </c>
      <c r="D26" s="285" t="s">
        <v>848</v>
      </c>
      <c r="E26" s="87"/>
    </row>
    <row r="27" spans="2:7" ht="70.5" thickBot="1" x14ac:dyDescent="0.4">
      <c r="B27" s="86"/>
      <c r="C27" s="92" t="s">
        <v>278</v>
      </c>
      <c r="D27" s="94" t="s">
        <v>841</v>
      </c>
      <c r="E27" s="87"/>
    </row>
    <row r="28" spans="2:7" ht="71" thickBot="1" x14ac:dyDescent="0.4">
      <c r="B28" s="86"/>
      <c r="C28" s="92" t="s">
        <v>318</v>
      </c>
      <c r="D28" s="285" t="s">
        <v>849</v>
      </c>
      <c r="E28" s="87"/>
    </row>
    <row r="29" spans="2:7" ht="15" thickBot="1" x14ac:dyDescent="0.4">
      <c r="B29" s="119"/>
      <c r="C29" s="96"/>
      <c r="D29" s="96"/>
      <c r="E29" s="12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opLeftCell="C34" zoomScaleNormal="100" workbookViewId="0">
      <selection activeCell="E10" sqref="E10:F10"/>
    </sheetView>
  </sheetViews>
  <sheetFormatPr defaultColWidth="9" defaultRowHeight="14" x14ac:dyDescent="0.3"/>
  <cols>
    <col min="1" max="1" width="9" style="19"/>
    <col min="2" max="2" width="0.1796875" style="18" customWidth="1"/>
    <col min="3" max="4" width="9" style="18"/>
    <col min="5" max="5" width="34.7265625" style="19" customWidth="1"/>
    <col min="6" max="6" width="37.453125" style="19" customWidth="1"/>
    <col min="7" max="7" width="18.7265625" style="19" bestFit="1" customWidth="1"/>
    <col min="8" max="10" width="9" style="19"/>
    <col min="11" max="11" width="11.81640625" style="19" bestFit="1" customWidth="1"/>
    <col min="12" max="16384" width="9" style="19"/>
  </cols>
  <sheetData>
    <row r="1" spans="2:15" ht="14.5" thickBot="1" x14ac:dyDescent="0.35"/>
    <row r="2" spans="2:15" ht="14.5" thickBot="1" x14ac:dyDescent="0.35">
      <c r="B2" s="50"/>
      <c r="C2" s="51"/>
      <c r="D2" s="51"/>
      <c r="E2" s="52"/>
      <c r="F2" s="52"/>
      <c r="G2" s="52"/>
      <c r="H2" s="53"/>
    </row>
    <row r="3" spans="2:15" ht="20.5" thickBot="1" x14ac:dyDescent="0.45">
      <c r="B3" s="54"/>
      <c r="C3" s="496" t="s">
        <v>879</v>
      </c>
      <c r="D3" s="497"/>
      <c r="E3" s="497"/>
      <c r="F3" s="497"/>
      <c r="G3" s="498"/>
      <c r="H3" s="55"/>
    </row>
    <row r="4" spans="2:15" x14ac:dyDescent="0.3">
      <c r="B4" s="499"/>
      <c r="C4" s="500"/>
      <c r="D4" s="500"/>
      <c r="E4" s="500"/>
      <c r="F4" s="500"/>
      <c r="G4" s="57"/>
      <c r="H4" s="55"/>
    </row>
    <row r="5" spans="2:15" x14ac:dyDescent="0.3">
      <c r="B5" s="56"/>
      <c r="C5" s="501"/>
      <c r="D5" s="501"/>
      <c r="E5" s="501"/>
      <c r="F5" s="501"/>
      <c r="G5" s="57"/>
      <c r="H5" s="55"/>
    </row>
    <row r="6" spans="2:15" x14ac:dyDescent="0.3">
      <c r="B6" s="56"/>
      <c r="C6" s="37"/>
      <c r="D6" s="39"/>
      <c r="E6" s="38"/>
      <c r="F6" s="57"/>
      <c r="G6" s="57"/>
      <c r="H6" s="55"/>
    </row>
    <row r="7" spans="2:15" ht="15" customHeight="1" x14ac:dyDescent="0.3">
      <c r="B7" s="56"/>
      <c r="C7" s="495" t="s">
        <v>242</v>
      </c>
      <c r="D7" s="495"/>
      <c r="E7" s="495"/>
      <c r="F7" s="57"/>
      <c r="G7" s="57"/>
      <c r="H7" s="55"/>
    </row>
    <row r="8" spans="2:15" ht="14.5" thickBot="1" x14ac:dyDescent="0.35">
      <c r="B8" s="56"/>
      <c r="C8" s="502" t="s">
        <v>256</v>
      </c>
      <c r="D8" s="502"/>
      <c r="E8" s="502"/>
      <c r="F8" s="502"/>
      <c r="G8" s="57"/>
      <c r="H8" s="55"/>
    </row>
    <row r="9" spans="2:15" ht="70.5" customHeight="1" thickBot="1" x14ac:dyDescent="0.35">
      <c r="B9" s="56"/>
      <c r="C9" s="495" t="s">
        <v>881</v>
      </c>
      <c r="D9" s="495"/>
      <c r="E9" s="503">
        <f>2349898+F27</f>
        <v>3603493.02</v>
      </c>
      <c r="F9" s="504"/>
      <c r="G9" s="57"/>
      <c r="H9" s="55"/>
      <c r="J9" s="323"/>
      <c r="K9" s="20"/>
    </row>
    <row r="10" spans="2:15" ht="70.5" customHeight="1" thickBot="1" x14ac:dyDescent="0.35">
      <c r="B10" s="56"/>
      <c r="C10" s="495" t="s">
        <v>243</v>
      </c>
      <c r="D10" s="495"/>
      <c r="E10" s="505" t="s">
        <v>942</v>
      </c>
      <c r="F10" s="506"/>
      <c r="G10" s="57"/>
      <c r="H10" s="55"/>
    </row>
    <row r="11" spans="2:15" ht="27" customHeight="1" thickBot="1" x14ac:dyDescent="0.35">
      <c r="B11" s="56"/>
      <c r="C11" s="39"/>
      <c r="D11" s="39"/>
      <c r="E11" s="57"/>
      <c r="F11" s="57"/>
      <c r="G11" s="57"/>
      <c r="H11" s="55"/>
    </row>
    <row r="12" spans="2:15" ht="30.75" customHeight="1" thickBot="1" x14ac:dyDescent="0.35">
      <c r="B12" s="56"/>
      <c r="C12" s="495" t="s">
        <v>321</v>
      </c>
      <c r="D12" s="495"/>
      <c r="E12" s="503">
        <v>2300</v>
      </c>
      <c r="F12" s="504"/>
      <c r="G12" s="57"/>
      <c r="H12" s="55"/>
    </row>
    <row r="13" spans="2:15" x14ac:dyDescent="0.3">
      <c r="B13" s="56"/>
      <c r="C13" s="507" t="s">
        <v>320</v>
      </c>
      <c r="D13" s="507"/>
      <c r="E13" s="507"/>
      <c r="F13" s="507"/>
      <c r="G13" s="57"/>
      <c r="H13" s="55"/>
    </row>
    <row r="14" spans="2:15" ht="14.25" customHeight="1" x14ac:dyDescent="0.3">
      <c r="B14" s="56"/>
      <c r="C14" s="233"/>
      <c r="D14" s="233"/>
      <c r="E14" s="233"/>
      <c r="F14" s="233"/>
      <c r="G14" s="57"/>
      <c r="H14" s="55"/>
    </row>
    <row r="15" spans="2:15" ht="43.5" customHeight="1" thickBot="1" x14ac:dyDescent="0.35">
      <c r="B15" s="56"/>
      <c r="C15" s="495" t="s">
        <v>216</v>
      </c>
      <c r="D15" s="495"/>
      <c r="E15" s="57"/>
      <c r="F15" s="57"/>
      <c r="G15" s="57"/>
      <c r="H15" s="55"/>
      <c r="J15" s="20"/>
      <c r="K15" s="20"/>
      <c r="L15" s="20"/>
      <c r="M15" s="20"/>
      <c r="N15" s="20"/>
      <c r="O15" s="20"/>
    </row>
    <row r="16" spans="2:15" ht="74.25" customHeight="1" thickBot="1" x14ac:dyDescent="0.35">
      <c r="B16" s="56"/>
      <c r="C16" s="495" t="s">
        <v>301</v>
      </c>
      <c r="D16" s="495"/>
      <c r="E16" s="115" t="s">
        <v>217</v>
      </c>
      <c r="F16" s="116" t="s">
        <v>218</v>
      </c>
      <c r="G16" s="57"/>
      <c r="H16" s="55"/>
      <c r="J16" s="20"/>
      <c r="K16" s="227"/>
      <c r="L16" s="227"/>
      <c r="M16" s="227"/>
      <c r="N16" s="227"/>
      <c r="O16" s="20"/>
    </row>
    <row r="17" spans="2:15" ht="38.25" customHeight="1" thickBot="1" x14ac:dyDescent="0.35">
      <c r="B17" s="56"/>
      <c r="C17" s="419"/>
      <c r="D17" s="419"/>
      <c r="E17" s="427" t="s">
        <v>922</v>
      </c>
      <c r="F17" s="255">
        <v>11334.11</v>
      </c>
      <c r="G17" s="57"/>
      <c r="H17" s="55"/>
      <c r="I17" s="423"/>
      <c r="J17" s="20"/>
      <c r="K17" s="227"/>
      <c r="L17" s="227"/>
      <c r="M17" s="227"/>
      <c r="N17" s="227"/>
      <c r="O17" s="20"/>
    </row>
    <row r="18" spans="2:15" ht="38.25" customHeight="1" thickBot="1" x14ac:dyDescent="0.35">
      <c r="B18" s="56"/>
      <c r="C18" s="420"/>
      <c r="D18" s="420"/>
      <c r="E18" s="23" t="s">
        <v>923</v>
      </c>
      <c r="F18" s="255">
        <v>34160.920000000006</v>
      </c>
      <c r="G18" s="57"/>
      <c r="H18" s="55"/>
      <c r="I18" s="423"/>
      <c r="J18" s="20"/>
      <c r="K18" s="227"/>
      <c r="L18" s="227"/>
      <c r="M18" s="227"/>
      <c r="N18" s="227"/>
      <c r="O18" s="20"/>
    </row>
    <row r="19" spans="2:15" ht="38.25" customHeight="1" thickBot="1" x14ac:dyDescent="0.35">
      <c r="B19" s="56"/>
      <c r="C19" s="420"/>
      <c r="D19" s="420"/>
      <c r="E19" s="23" t="s">
        <v>924</v>
      </c>
      <c r="F19" s="255">
        <v>255227.75</v>
      </c>
      <c r="G19" s="57"/>
      <c r="H19" s="55"/>
      <c r="I19" s="423"/>
      <c r="J19" s="20"/>
      <c r="K19" s="227"/>
      <c r="L19" s="227"/>
      <c r="M19" s="227"/>
      <c r="N19" s="227"/>
      <c r="O19" s="20"/>
    </row>
    <row r="20" spans="2:15" ht="38.25" customHeight="1" thickBot="1" x14ac:dyDescent="0.35">
      <c r="B20" s="56"/>
      <c r="C20" s="420"/>
      <c r="D20" s="420"/>
      <c r="E20" s="23" t="s">
        <v>925</v>
      </c>
      <c r="F20" s="255">
        <v>213371.12</v>
      </c>
      <c r="G20" s="57"/>
      <c r="H20" s="55"/>
      <c r="I20" s="423"/>
      <c r="J20" s="20"/>
      <c r="K20" s="227"/>
      <c r="L20" s="227"/>
      <c r="M20" s="227"/>
      <c r="N20" s="227"/>
      <c r="O20" s="20"/>
    </row>
    <row r="21" spans="2:15" ht="38.25" customHeight="1" thickBot="1" x14ac:dyDescent="0.35">
      <c r="B21" s="56"/>
      <c r="C21" s="420"/>
      <c r="D21" s="420"/>
      <c r="E21" s="23" t="s">
        <v>926</v>
      </c>
      <c r="F21" s="255">
        <v>31849.11</v>
      </c>
      <c r="G21" s="57"/>
      <c r="H21" s="55"/>
      <c r="I21" s="423"/>
      <c r="J21" s="20"/>
      <c r="K21" s="227"/>
      <c r="L21" s="227"/>
      <c r="M21" s="227"/>
      <c r="N21" s="227"/>
      <c r="O21" s="20"/>
    </row>
    <row r="22" spans="2:15" ht="38.25" customHeight="1" thickBot="1" x14ac:dyDescent="0.35">
      <c r="B22" s="56"/>
      <c r="C22" s="420"/>
      <c r="D22" s="420"/>
      <c r="E22" s="23" t="s">
        <v>927</v>
      </c>
      <c r="F22" s="255">
        <v>519532.46</v>
      </c>
      <c r="G22" s="57"/>
      <c r="H22" s="55"/>
      <c r="I22" s="423"/>
      <c r="J22" s="20"/>
      <c r="K22" s="227"/>
      <c r="L22" s="227"/>
      <c r="M22" s="227"/>
      <c r="N22" s="227"/>
      <c r="O22" s="20"/>
    </row>
    <row r="23" spans="2:15" ht="38.25" customHeight="1" thickBot="1" x14ac:dyDescent="0.35">
      <c r="B23" s="56"/>
      <c r="C23" s="420"/>
      <c r="D23" s="420"/>
      <c r="E23" s="23" t="s">
        <v>928</v>
      </c>
      <c r="F23" s="255">
        <v>17063.500000000004</v>
      </c>
      <c r="G23" s="57"/>
      <c r="H23" s="55"/>
      <c r="I23" s="423"/>
      <c r="J23" s="20"/>
      <c r="K23" s="227"/>
      <c r="L23" s="227"/>
      <c r="M23" s="227"/>
      <c r="N23" s="227"/>
      <c r="O23" s="20"/>
    </row>
    <row r="24" spans="2:15" ht="38.25" customHeight="1" thickBot="1" x14ac:dyDescent="0.35">
      <c r="B24" s="56"/>
      <c r="C24" s="420"/>
      <c r="D24" s="420"/>
      <c r="E24" s="23" t="s">
        <v>725</v>
      </c>
      <c r="F24" s="255">
        <v>58544.05</v>
      </c>
      <c r="G24" s="57"/>
      <c r="H24" s="55"/>
      <c r="I24" s="423"/>
      <c r="J24" s="429"/>
      <c r="K24" s="227"/>
      <c r="L24" s="227"/>
      <c r="M24" s="227"/>
      <c r="N24" s="227"/>
      <c r="O24" s="20"/>
    </row>
    <row r="25" spans="2:15" ht="38.25" customHeight="1" thickBot="1" x14ac:dyDescent="0.35">
      <c r="B25" s="56"/>
      <c r="C25" s="420"/>
      <c r="D25" s="420"/>
      <c r="E25" s="23" t="s">
        <v>726</v>
      </c>
      <c r="F25" s="255">
        <v>11571.79</v>
      </c>
      <c r="G25" s="57"/>
      <c r="H25" s="55"/>
      <c r="I25" s="423"/>
      <c r="J25" s="20"/>
      <c r="K25" s="227"/>
      <c r="L25" s="227"/>
      <c r="M25" s="227"/>
      <c r="N25" s="227"/>
      <c r="O25" s="20"/>
    </row>
    <row r="26" spans="2:15" ht="38.25" customHeight="1" thickBot="1" x14ac:dyDescent="0.35">
      <c r="B26" s="56"/>
      <c r="C26" s="420"/>
      <c r="D26" s="420"/>
      <c r="E26" s="428" t="s">
        <v>929</v>
      </c>
      <c r="F26" s="255">
        <v>100940.21</v>
      </c>
      <c r="G26" s="57"/>
      <c r="H26" s="55"/>
      <c r="I26" s="423"/>
      <c r="J26" s="20"/>
      <c r="K26" s="441"/>
      <c r="L26" s="227"/>
      <c r="M26" s="227"/>
      <c r="N26" s="227"/>
      <c r="O26" s="20"/>
    </row>
    <row r="27" spans="2:15" ht="14.5" thickBot="1" x14ac:dyDescent="0.35">
      <c r="B27" s="56"/>
      <c r="C27" s="39"/>
      <c r="D27" s="39"/>
      <c r="E27" s="114" t="s">
        <v>289</v>
      </c>
      <c r="F27" s="255">
        <f>SUM(F17:F26)</f>
        <v>1253595.02</v>
      </c>
      <c r="G27" s="476"/>
      <c r="H27" s="55"/>
      <c r="J27" s="20"/>
      <c r="K27" s="22"/>
      <c r="L27" s="22"/>
      <c r="M27" s="22"/>
      <c r="N27" s="22"/>
      <c r="O27" s="20"/>
    </row>
    <row r="28" spans="2:15" x14ac:dyDescent="0.3">
      <c r="B28" s="56"/>
      <c r="C28" s="39"/>
      <c r="D28" s="39"/>
      <c r="E28" s="57"/>
      <c r="F28" s="57"/>
      <c r="G28" s="57"/>
      <c r="H28" s="55"/>
      <c r="J28" s="20"/>
      <c r="K28" s="20"/>
      <c r="L28" s="20"/>
      <c r="M28" s="20"/>
      <c r="N28" s="20"/>
      <c r="O28" s="20"/>
    </row>
    <row r="29" spans="2:15" ht="47.25" customHeight="1" thickBot="1" x14ac:dyDescent="0.35">
      <c r="B29" s="56"/>
      <c r="C29" s="495" t="s">
        <v>299</v>
      </c>
      <c r="D29" s="495"/>
      <c r="E29" s="57"/>
      <c r="F29" s="57"/>
      <c r="G29" s="57"/>
      <c r="H29" s="55"/>
      <c r="J29" s="429"/>
      <c r="K29" s="20"/>
      <c r="L29" s="20"/>
      <c r="M29" s="20"/>
      <c r="N29" s="20"/>
      <c r="O29" s="20"/>
    </row>
    <row r="30" spans="2:15" ht="28.5" thickBot="1" x14ac:dyDescent="0.35">
      <c r="B30" s="56"/>
      <c r="C30" s="495" t="s">
        <v>302</v>
      </c>
      <c r="D30" s="495"/>
      <c r="E30" s="232" t="s">
        <v>217</v>
      </c>
      <c r="F30" s="117" t="s">
        <v>219</v>
      </c>
      <c r="G30" s="84" t="s">
        <v>257</v>
      </c>
      <c r="H30" s="55"/>
    </row>
    <row r="31" spans="2:15" ht="14.5" thickBot="1" x14ac:dyDescent="0.35">
      <c r="B31" s="56"/>
      <c r="C31" s="39"/>
      <c r="D31" s="39"/>
      <c r="E31" s="21" t="s">
        <v>727</v>
      </c>
      <c r="F31" s="256">
        <v>70946.580383200097</v>
      </c>
      <c r="G31" s="257" t="s">
        <v>880</v>
      </c>
      <c r="H31" s="55"/>
    </row>
    <row r="32" spans="2:15" ht="14.5" thickBot="1" x14ac:dyDescent="0.35">
      <c r="B32" s="56"/>
      <c r="C32" s="39"/>
      <c r="D32" s="39"/>
      <c r="E32" s="23" t="s">
        <v>728</v>
      </c>
      <c r="F32" s="256">
        <v>96462.455784175574</v>
      </c>
      <c r="G32" s="257" t="s">
        <v>880</v>
      </c>
      <c r="H32" s="55"/>
    </row>
    <row r="33" spans="2:8" ht="14.5" thickBot="1" x14ac:dyDescent="0.35">
      <c r="B33" s="56"/>
      <c r="C33" s="39"/>
      <c r="D33" s="39"/>
      <c r="E33" s="23" t="s">
        <v>729</v>
      </c>
      <c r="F33" s="256">
        <v>531477.01444958663</v>
      </c>
      <c r="G33" s="257" t="s">
        <v>880</v>
      </c>
      <c r="H33" s="55"/>
    </row>
    <row r="34" spans="2:8" ht="14.5" thickBot="1" x14ac:dyDescent="0.35">
      <c r="B34" s="56"/>
      <c r="C34" s="39"/>
      <c r="D34" s="39"/>
      <c r="E34" s="23" t="s">
        <v>730</v>
      </c>
      <c r="F34" s="256">
        <v>293588.15171732148</v>
      </c>
      <c r="G34" s="257" t="s">
        <v>880</v>
      </c>
      <c r="H34" s="55"/>
    </row>
    <row r="35" spans="2:8" ht="14.5" thickBot="1" x14ac:dyDescent="0.35">
      <c r="B35" s="56"/>
      <c r="C35" s="39"/>
      <c r="D35" s="39"/>
      <c r="E35" s="23" t="s">
        <v>731</v>
      </c>
      <c r="F35" s="256">
        <v>535833.38342048496</v>
      </c>
      <c r="G35" s="257" t="s">
        <v>880</v>
      </c>
      <c r="H35" s="55"/>
    </row>
    <row r="36" spans="2:8" ht="14.5" thickBot="1" x14ac:dyDescent="0.35">
      <c r="B36" s="56"/>
      <c r="C36" s="39"/>
      <c r="D36" s="39"/>
      <c r="E36" s="23" t="s">
        <v>732</v>
      </c>
      <c r="F36" s="256">
        <v>3111.6921220701797</v>
      </c>
      <c r="G36" s="257" t="s">
        <v>880</v>
      </c>
      <c r="H36" s="55"/>
    </row>
    <row r="37" spans="2:8" ht="14.5" thickBot="1" x14ac:dyDescent="0.35">
      <c r="B37" s="56"/>
      <c r="C37" s="39"/>
      <c r="D37" s="39"/>
      <c r="E37" s="23" t="s">
        <v>733</v>
      </c>
      <c r="F37" s="256">
        <v>6161.1504016989556</v>
      </c>
      <c r="G37" s="257" t="s">
        <v>880</v>
      </c>
      <c r="H37" s="55"/>
    </row>
    <row r="38" spans="2:8" ht="14.5" thickBot="1" x14ac:dyDescent="0.35">
      <c r="B38" s="56"/>
      <c r="C38" s="39"/>
      <c r="D38" s="39"/>
      <c r="E38" s="23" t="s">
        <v>725</v>
      </c>
      <c r="F38" s="256">
        <v>3111.6921220701797</v>
      </c>
      <c r="G38" s="257" t="s">
        <v>880</v>
      </c>
      <c r="H38" s="55"/>
    </row>
    <row r="39" spans="2:8" ht="14.5" thickBot="1" x14ac:dyDescent="0.35">
      <c r="B39" s="56"/>
      <c r="C39" s="39"/>
      <c r="D39" s="39"/>
      <c r="E39" s="23" t="s">
        <v>734</v>
      </c>
      <c r="F39" s="256">
        <v>12446.768488280719</v>
      </c>
      <c r="G39" s="257" t="s">
        <v>880</v>
      </c>
      <c r="H39" s="55"/>
    </row>
    <row r="40" spans="2:8" ht="14.5" thickBot="1" x14ac:dyDescent="0.35">
      <c r="B40" s="56"/>
      <c r="C40" s="39"/>
      <c r="D40" s="39"/>
      <c r="E40" s="23" t="s">
        <v>289</v>
      </c>
      <c r="F40" s="256">
        <f>SUM(F31:F39)</f>
        <v>1553138.8888888888</v>
      </c>
      <c r="G40" s="257" t="s">
        <v>880</v>
      </c>
      <c r="H40" s="55"/>
    </row>
    <row r="41" spans="2:8" ht="14.5" thickBot="1" x14ac:dyDescent="0.35">
      <c r="B41" s="56"/>
      <c r="C41" s="39"/>
      <c r="D41" s="39"/>
      <c r="E41" s="258" t="s">
        <v>735</v>
      </c>
      <c r="F41" s="256">
        <f>F40*4/100</f>
        <v>62125.555555555547</v>
      </c>
      <c r="G41" s="257" t="s">
        <v>880</v>
      </c>
      <c r="H41" s="55"/>
    </row>
    <row r="42" spans="2:8" ht="28" x14ac:dyDescent="0.3">
      <c r="B42" s="56"/>
      <c r="C42" s="39"/>
      <c r="D42" s="39"/>
      <c r="E42" s="258" t="s">
        <v>736</v>
      </c>
      <c r="F42" s="256">
        <v>79338.052631578947</v>
      </c>
      <c r="G42" s="257" t="s">
        <v>880</v>
      </c>
      <c r="H42" s="55"/>
    </row>
    <row r="43" spans="2:8" x14ac:dyDescent="0.3">
      <c r="B43" s="56"/>
      <c r="C43" s="39"/>
      <c r="D43" s="39"/>
      <c r="E43" s="258" t="s">
        <v>289</v>
      </c>
      <c r="F43" s="324">
        <f>F42+F41+F40</f>
        <v>1694602.4970760234</v>
      </c>
      <c r="G43" s="258"/>
      <c r="H43" s="55"/>
    </row>
    <row r="44" spans="2:8" ht="37.5" customHeight="1" thickBot="1" x14ac:dyDescent="0.35">
      <c r="B44" s="56"/>
      <c r="C44" s="495" t="s">
        <v>303</v>
      </c>
      <c r="D44" s="495"/>
      <c r="E44" s="495"/>
      <c r="F44" s="495"/>
      <c r="G44" s="118"/>
      <c r="H44" s="55"/>
    </row>
    <row r="45" spans="2:8" ht="104.25" customHeight="1" thickBot="1" x14ac:dyDescent="0.35">
      <c r="B45" s="56"/>
      <c r="C45" s="495" t="s">
        <v>213</v>
      </c>
      <c r="D45" s="495"/>
      <c r="E45" s="508" t="s">
        <v>841</v>
      </c>
      <c r="F45" s="509"/>
      <c r="G45" s="57"/>
      <c r="H45" s="55"/>
    </row>
    <row r="46" spans="2:8" ht="14.5" thickBot="1" x14ac:dyDescent="0.35">
      <c r="B46" s="56"/>
      <c r="C46" s="514"/>
      <c r="D46" s="514"/>
      <c r="E46" s="514"/>
      <c r="F46" s="514"/>
      <c r="G46" s="57"/>
      <c r="H46" s="55"/>
    </row>
    <row r="47" spans="2:8" ht="126.75" customHeight="1" thickBot="1" x14ac:dyDescent="0.35">
      <c r="B47" s="56"/>
      <c r="C47" s="495" t="s">
        <v>214</v>
      </c>
      <c r="D47" s="495"/>
      <c r="E47" s="510" t="s">
        <v>841</v>
      </c>
      <c r="F47" s="511"/>
      <c r="G47" s="57"/>
      <c r="H47" s="55"/>
    </row>
    <row r="48" spans="2:8" ht="194.25" customHeight="1" thickBot="1" x14ac:dyDescent="0.35">
      <c r="B48" s="56"/>
      <c r="C48" s="495" t="s">
        <v>215</v>
      </c>
      <c r="D48" s="495"/>
      <c r="E48" s="512" t="s">
        <v>853</v>
      </c>
      <c r="F48" s="513"/>
      <c r="G48" s="57"/>
      <c r="H48" s="55"/>
    </row>
    <row r="49" spans="2:8" x14ac:dyDescent="0.3">
      <c r="B49" s="56"/>
      <c r="C49" s="39"/>
      <c r="D49" s="39"/>
      <c r="E49" s="57"/>
      <c r="F49" s="57"/>
      <c r="G49" s="57"/>
      <c r="H49" s="55"/>
    </row>
    <row r="50" spans="2:8" ht="14.5" thickBot="1" x14ac:dyDescent="0.35">
      <c r="B50" s="58"/>
      <c r="C50" s="515"/>
      <c r="D50" s="515"/>
      <c r="E50" s="59"/>
      <c r="F50" s="40"/>
      <c r="G50" s="40"/>
      <c r="H50" s="60"/>
    </row>
    <row r="51" spans="2:8" s="24" customFormat="1" x14ac:dyDescent="0.3">
      <c r="B51" s="225"/>
      <c r="C51" s="517"/>
      <c r="D51" s="517"/>
      <c r="E51" s="518"/>
      <c r="F51" s="518"/>
      <c r="G51" s="9"/>
    </row>
    <row r="52" spans="2:8" x14ac:dyDescent="0.3">
      <c r="B52" s="225"/>
      <c r="C52" s="226"/>
      <c r="D52" s="226"/>
      <c r="E52" s="22"/>
      <c r="F52" s="22"/>
      <c r="G52" s="9"/>
    </row>
    <row r="53" spans="2:8" x14ac:dyDescent="0.3">
      <c r="B53" s="225"/>
      <c r="C53" s="519"/>
      <c r="D53" s="519"/>
      <c r="E53" s="516"/>
      <c r="F53" s="516"/>
      <c r="G53" s="9"/>
    </row>
    <row r="54" spans="2:8" x14ac:dyDescent="0.3">
      <c r="B54" s="225"/>
      <c r="C54" s="519"/>
      <c r="D54" s="519"/>
      <c r="E54" s="520"/>
      <c r="F54" s="520"/>
      <c r="G54" s="9"/>
    </row>
    <row r="55" spans="2:8" x14ac:dyDescent="0.3">
      <c r="B55" s="225"/>
      <c r="C55" s="225"/>
      <c r="D55" s="225"/>
      <c r="E55" s="9"/>
      <c r="F55" s="9"/>
      <c r="G55" s="9"/>
    </row>
    <row r="56" spans="2:8" x14ac:dyDescent="0.3">
      <c r="B56" s="225"/>
      <c r="C56" s="517"/>
      <c r="D56" s="517"/>
      <c r="E56" s="9"/>
      <c r="F56" s="9"/>
      <c r="G56" s="9"/>
    </row>
    <row r="57" spans="2:8" x14ac:dyDescent="0.3">
      <c r="B57" s="225"/>
      <c r="C57" s="517"/>
      <c r="D57" s="517"/>
      <c r="E57" s="520"/>
      <c r="F57" s="520"/>
      <c r="G57" s="9"/>
    </row>
    <row r="58" spans="2:8" x14ac:dyDescent="0.3">
      <c r="B58" s="225"/>
      <c r="C58" s="519"/>
      <c r="D58" s="519"/>
      <c r="E58" s="520"/>
      <c r="F58" s="520"/>
      <c r="G58" s="9"/>
    </row>
    <row r="59" spans="2:8" x14ac:dyDescent="0.3">
      <c r="B59" s="225"/>
      <c r="C59" s="25"/>
      <c r="D59" s="225"/>
      <c r="E59" s="26"/>
      <c r="F59" s="9"/>
      <c r="G59" s="9"/>
    </row>
    <row r="60" spans="2:8" x14ac:dyDescent="0.3">
      <c r="B60" s="225"/>
      <c r="C60" s="25"/>
      <c r="D60" s="25"/>
      <c r="E60" s="26"/>
      <c r="F60" s="26"/>
      <c r="G60" s="8"/>
    </row>
    <row r="61" spans="2:8" x14ac:dyDescent="0.3">
      <c r="E61" s="27"/>
      <c r="F61" s="27"/>
    </row>
    <row r="62" spans="2:8" x14ac:dyDescent="0.3">
      <c r="E62" s="27"/>
      <c r="F62" s="27"/>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count="2">
    <dataValidation type="whole" allowBlank="1" showInputMessage="1" showErrorMessage="1" sqref="E53">
      <formula1>-999999999</formula1>
      <formula2>999999999</formula2>
    </dataValidation>
    <dataValidation type="list" allowBlank="1" showInputMessage="1" showErrorMessage="1" sqref="E57">
      <formula1>$K$63:$K$64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workbookViewId="0">
      <selection activeCell="C8" sqref="C8:G8"/>
    </sheetView>
  </sheetViews>
  <sheetFormatPr defaultColWidth="8.81640625" defaultRowHeight="14.5" x14ac:dyDescent="0.35"/>
  <cols>
    <col min="1" max="1" width="3.7265625" customWidth="1"/>
    <col min="2" max="2" width="12" customWidth="1"/>
    <col min="3" max="3" width="19" customWidth="1"/>
    <col min="4" max="4" width="18.26953125" style="259" customWidth="1"/>
    <col min="5" max="5" width="17.81640625" style="259" customWidth="1"/>
    <col min="6" max="6" width="14" style="260" customWidth="1"/>
    <col min="7" max="7" width="26.81640625" customWidth="1"/>
    <col min="8" max="8" width="18.1796875" style="261" customWidth="1"/>
    <col min="9" max="9" width="10.81640625" customWidth="1"/>
    <col min="10" max="10" width="1.453125" customWidth="1"/>
  </cols>
  <sheetData>
    <row r="1" spans="2:11" ht="8.25" customHeight="1" thickBot="1" x14ac:dyDescent="0.4"/>
    <row r="2" spans="2:11" ht="15" thickBot="1" x14ac:dyDescent="0.4">
      <c r="B2" s="74"/>
      <c r="C2" s="75"/>
      <c r="D2" s="262"/>
      <c r="E2" s="262"/>
      <c r="F2" s="263"/>
      <c r="G2" s="75"/>
      <c r="H2" s="264"/>
      <c r="I2" s="75"/>
      <c r="J2" s="473"/>
    </row>
    <row r="3" spans="2:11" ht="20.5" thickBot="1" x14ac:dyDescent="0.45">
      <c r="B3" s="77"/>
      <c r="C3" s="539" t="s">
        <v>220</v>
      </c>
      <c r="D3" s="540"/>
      <c r="E3" s="540"/>
      <c r="F3" s="540"/>
      <c r="G3" s="540"/>
      <c r="H3" s="541"/>
      <c r="I3" s="472"/>
      <c r="J3" s="474"/>
    </row>
    <row r="4" spans="2:11" x14ac:dyDescent="0.35">
      <c r="B4" s="544"/>
      <c r="C4" s="545"/>
      <c r="D4" s="545"/>
      <c r="E4" s="545"/>
      <c r="F4" s="545"/>
      <c r="G4" s="545"/>
      <c r="H4" s="545"/>
      <c r="I4" s="545"/>
      <c r="J4" s="474"/>
    </row>
    <row r="5" spans="2:11" ht="15.5" x14ac:dyDescent="0.35">
      <c r="B5" s="43"/>
      <c r="C5" s="542" t="s">
        <v>304</v>
      </c>
      <c r="D5" s="542"/>
      <c r="E5" s="542"/>
      <c r="F5" s="542"/>
      <c r="G5" s="542"/>
      <c r="H5" s="542"/>
      <c r="I5" s="543"/>
      <c r="J5" s="474"/>
    </row>
    <row r="6" spans="2:11" x14ac:dyDescent="0.35">
      <c r="B6" s="43"/>
      <c r="C6" s="442" t="s">
        <v>319</v>
      </c>
      <c r="D6" s="442"/>
      <c r="E6" s="442"/>
      <c r="F6" s="442"/>
      <c r="G6" s="525">
        <v>521</v>
      </c>
      <c r="H6" s="526"/>
      <c r="I6" s="44"/>
      <c r="J6" s="474"/>
    </row>
    <row r="7" spans="2:11" x14ac:dyDescent="0.35">
      <c r="B7" s="43"/>
      <c r="C7" s="45"/>
      <c r="D7" s="228"/>
      <c r="E7" s="266"/>
      <c r="F7" s="267"/>
      <c r="G7" s="44"/>
      <c r="H7" s="268"/>
      <c r="I7" s="44"/>
      <c r="J7" s="474"/>
    </row>
    <row r="8" spans="2:11" ht="15" customHeight="1" x14ac:dyDescent="0.35">
      <c r="B8" s="43"/>
      <c r="C8" s="550" t="s">
        <v>235</v>
      </c>
      <c r="D8" s="550"/>
      <c r="E8" s="550"/>
      <c r="F8" s="550"/>
      <c r="G8" s="550"/>
      <c r="H8" s="269"/>
      <c r="I8" s="46"/>
      <c r="J8" s="474"/>
    </row>
    <row r="9" spans="2:11" ht="15.75" customHeight="1" thickBot="1" x14ac:dyDescent="0.4">
      <c r="B9" s="43"/>
      <c r="C9" s="552" t="s">
        <v>236</v>
      </c>
      <c r="D9" s="552"/>
      <c r="E9" s="552"/>
      <c r="F9" s="552"/>
      <c r="G9" s="552"/>
      <c r="H9" s="471"/>
      <c r="I9" s="46"/>
      <c r="J9" s="474"/>
    </row>
    <row r="10" spans="2:11" ht="42.5" thickBot="1" x14ac:dyDescent="0.4">
      <c r="B10" s="43"/>
      <c r="C10" s="270" t="s">
        <v>238</v>
      </c>
      <c r="D10" s="270" t="s">
        <v>237</v>
      </c>
      <c r="E10" s="270" t="s">
        <v>294</v>
      </c>
      <c r="F10" s="270" t="s">
        <v>737</v>
      </c>
      <c r="G10" s="270" t="s">
        <v>947</v>
      </c>
      <c r="H10" s="270" t="s">
        <v>297</v>
      </c>
      <c r="I10" s="78"/>
      <c r="J10" s="474"/>
      <c r="K10" s="421"/>
    </row>
    <row r="11" spans="2:11" ht="42.5" thickBot="1" x14ac:dyDescent="0.4">
      <c r="B11" s="43"/>
      <c r="C11" s="270" t="s">
        <v>948</v>
      </c>
      <c r="D11" s="270" t="s">
        <v>949</v>
      </c>
      <c r="E11" s="483">
        <f>1500000/18.5</f>
        <v>81081.08108108108</v>
      </c>
      <c r="F11" s="483" t="s">
        <v>950</v>
      </c>
      <c r="G11" s="483">
        <f>1100000/18.5</f>
        <v>59459.45945945946</v>
      </c>
      <c r="H11" s="483">
        <f>E11-G11</f>
        <v>21621.62162162162</v>
      </c>
      <c r="I11" s="78"/>
      <c r="J11" s="474"/>
      <c r="K11" s="421"/>
    </row>
    <row r="12" spans="2:11" ht="28.5" thickBot="1" x14ac:dyDescent="0.4">
      <c r="B12" s="43"/>
      <c r="C12" s="270" t="s">
        <v>948</v>
      </c>
      <c r="D12" s="270" t="s">
        <v>951</v>
      </c>
      <c r="E12" s="483">
        <f>2000000/18.5</f>
        <v>108108.10810810811</v>
      </c>
      <c r="F12" s="483" t="s">
        <v>950</v>
      </c>
      <c r="G12" s="483">
        <f>1150000/18.5</f>
        <v>62162.16216216216</v>
      </c>
      <c r="H12" s="483">
        <f>E12-G12</f>
        <v>45945.945945945947</v>
      </c>
      <c r="I12" s="78"/>
      <c r="J12" s="474"/>
      <c r="K12" s="421"/>
    </row>
    <row r="13" spans="2:11" x14ac:dyDescent="0.35">
      <c r="B13" s="43"/>
      <c r="C13" s="270" t="s">
        <v>948</v>
      </c>
      <c r="D13" s="270" t="s">
        <v>952</v>
      </c>
      <c r="E13" s="483">
        <f>5500000/18.5</f>
        <v>297297.29729729728</v>
      </c>
      <c r="F13" s="483">
        <v>42583</v>
      </c>
      <c r="G13" s="483">
        <f>2250000/18.5</f>
        <v>121621.62162162163</v>
      </c>
      <c r="H13" s="483">
        <f>E13-G13</f>
        <v>175675.67567567565</v>
      </c>
      <c r="I13" s="78"/>
      <c r="J13" s="474"/>
      <c r="K13" s="421"/>
    </row>
    <row r="14" spans="2:11" ht="15.75" customHeight="1" thickBot="1" x14ac:dyDescent="0.4">
      <c r="B14" s="271"/>
      <c r="C14" s="480"/>
      <c r="D14" s="546"/>
      <c r="E14" s="546"/>
      <c r="F14" s="546"/>
      <c r="G14" s="546"/>
      <c r="H14" s="546"/>
      <c r="I14" s="547"/>
      <c r="J14" s="475"/>
      <c r="K14" s="426"/>
    </row>
    <row r="15" spans="2:11" x14ac:dyDescent="0.35">
      <c r="B15" s="456"/>
      <c r="C15" s="456"/>
      <c r="D15" s="457"/>
      <c r="E15" s="457"/>
      <c r="F15" s="458"/>
      <c r="G15" s="456"/>
      <c r="H15" s="459"/>
      <c r="I15" s="456"/>
      <c r="J15" s="465"/>
    </row>
    <row r="16" spans="2:11" x14ac:dyDescent="0.35">
      <c r="B16" s="456"/>
      <c r="C16" s="550" t="s">
        <v>239</v>
      </c>
      <c r="D16" s="550"/>
      <c r="E16" s="45"/>
      <c r="F16" s="45"/>
      <c r="G16" s="45"/>
      <c r="H16" s="459"/>
      <c r="I16" s="456"/>
      <c r="J16" s="466"/>
    </row>
    <row r="17" spans="2:10" x14ac:dyDescent="0.35">
      <c r="B17" s="456"/>
      <c r="C17" s="551" t="s">
        <v>241</v>
      </c>
      <c r="D17" s="551"/>
      <c r="E17" s="551"/>
      <c r="F17" s="481"/>
      <c r="G17" s="481"/>
      <c r="H17" s="459"/>
      <c r="I17" s="456"/>
      <c r="J17" s="466"/>
    </row>
    <row r="18" spans="2:10" ht="15" thickBot="1" x14ac:dyDescent="0.4">
      <c r="B18" s="456"/>
      <c r="C18" s="456"/>
      <c r="D18" s="456"/>
      <c r="E18" s="456"/>
      <c r="F18" s="456"/>
      <c r="G18" s="456"/>
      <c r="H18" s="459"/>
      <c r="I18" s="456"/>
      <c r="J18" s="466"/>
    </row>
    <row r="19" spans="2:10" ht="14.25" customHeight="1" x14ac:dyDescent="0.35">
      <c r="B19" s="78"/>
      <c r="C19" s="548" t="s">
        <v>239</v>
      </c>
      <c r="D19" s="549"/>
      <c r="E19" s="467"/>
      <c r="F19" s="467"/>
      <c r="G19" s="468"/>
      <c r="H19" s="459"/>
      <c r="I19" s="456"/>
      <c r="J19" s="466"/>
    </row>
    <row r="20" spans="2:10" ht="14.25" customHeight="1" thickBot="1" x14ac:dyDescent="0.4">
      <c r="B20" s="78"/>
      <c r="C20" s="527" t="s">
        <v>241</v>
      </c>
      <c r="D20" s="528"/>
      <c r="E20" s="528"/>
      <c r="F20" s="469"/>
      <c r="G20" s="470"/>
      <c r="H20" s="459"/>
      <c r="I20" s="456"/>
      <c r="J20" s="466"/>
    </row>
    <row r="21" spans="2:10" ht="27.75" customHeight="1" thickBot="1" x14ac:dyDescent="0.4">
      <c r="B21" s="80"/>
      <c r="C21" s="460" t="s">
        <v>298</v>
      </c>
      <c r="D21" s="461" t="s">
        <v>240</v>
      </c>
      <c r="E21" s="462" t="s">
        <v>295</v>
      </c>
      <c r="F21" s="463" t="s">
        <v>296</v>
      </c>
      <c r="G21" s="464" t="s">
        <v>293</v>
      </c>
      <c r="H21" s="459"/>
      <c r="I21" s="456"/>
      <c r="J21" s="466"/>
    </row>
    <row r="22" spans="2:10" ht="14.25" customHeight="1" x14ac:dyDescent="0.35">
      <c r="B22" s="456"/>
      <c r="C22" s="529" t="s">
        <v>738</v>
      </c>
      <c r="D22" s="272" t="s">
        <v>739</v>
      </c>
      <c r="E22" s="325">
        <f>437000/8.8</f>
        <v>49659.090909090904</v>
      </c>
      <c r="F22" s="273">
        <f>437000/8.8</f>
        <v>49659.090909090904</v>
      </c>
      <c r="G22" s="521" t="s">
        <v>740</v>
      </c>
      <c r="H22" s="459"/>
      <c r="I22" s="456"/>
      <c r="J22" s="466"/>
    </row>
    <row r="23" spans="2:10" ht="14.25" customHeight="1" x14ac:dyDescent="0.35">
      <c r="B23" s="456"/>
      <c r="C23" s="530"/>
      <c r="D23" s="31" t="s">
        <v>741</v>
      </c>
      <c r="E23" s="326"/>
      <c r="F23" s="274"/>
      <c r="G23" s="532"/>
      <c r="H23" s="459"/>
      <c r="I23" s="456"/>
      <c r="J23" s="466"/>
    </row>
    <row r="24" spans="2:10" ht="14.25" customHeight="1" x14ac:dyDescent="0.35">
      <c r="B24" s="456"/>
      <c r="C24" s="530"/>
      <c r="D24" s="31" t="s">
        <v>742</v>
      </c>
      <c r="E24" s="275">
        <f>500000/8.8</f>
        <v>56818.181818181816</v>
      </c>
      <c r="F24" s="274"/>
      <c r="G24" s="532"/>
      <c r="H24" s="459"/>
      <c r="I24" s="456"/>
      <c r="J24" s="466"/>
    </row>
    <row r="25" spans="2:10" ht="14.25" customHeight="1" x14ac:dyDescent="0.35">
      <c r="B25" s="456"/>
      <c r="C25" s="530"/>
      <c r="D25" s="31" t="s">
        <v>743</v>
      </c>
      <c r="E25" s="275">
        <f>600000/8.8</f>
        <v>68181.818181818177</v>
      </c>
      <c r="F25" s="274"/>
      <c r="G25" s="532"/>
      <c r="H25" s="459"/>
      <c r="I25" s="456"/>
      <c r="J25" s="466"/>
    </row>
    <row r="26" spans="2:10" ht="15" customHeight="1" thickBot="1" x14ac:dyDescent="0.4">
      <c r="B26" s="456"/>
      <c r="C26" s="531"/>
      <c r="D26" s="32" t="s">
        <v>744</v>
      </c>
      <c r="E26" s="276">
        <f>620000/8.8</f>
        <v>70454.545454545456</v>
      </c>
      <c r="F26" s="277"/>
      <c r="G26" s="522"/>
      <c r="H26" s="459"/>
      <c r="I26" s="456"/>
      <c r="J26" s="466"/>
    </row>
    <row r="27" spans="2:10" ht="28" x14ac:dyDescent="0.35">
      <c r="B27" s="456"/>
      <c r="C27" s="534" t="s">
        <v>745</v>
      </c>
      <c r="D27" s="30" t="s">
        <v>882</v>
      </c>
      <c r="E27" s="278">
        <f>300000/8.8</f>
        <v>34090.909090909088</v>
      </c>
      <c r="F27" s="274"/>
      <c r="G27" s="521" t="s">
        <v>740</v>
      </c>
      <c r="H27" s="459"/>
      <c r="I27" s="456"/>
      <c r="J27" s="466"/>
    </row>
    <row r="28" spans="2:10" ht="28" x14ac:dyDescent="0.35">
      <c r="B28" s="456"/>
      <c r="C28" s="534"/>
      <c r="D28" s="30" t="s">
        <v>746</v>
      </c>
      <c r="E28" s="278">
        <f>223500/8.8</f>
        <v>25397.727272727272</v>
      </c>
      <c r="F28" s="274">
        <f>223500/8.8</f>
        <v>25397.727272727272</v>
      </c>
      <c r="G28" s="532"/>
      <c r="H28" s="459"/>
      <c r="I28" s="456"/>
      <c r="J28" s="466"/>
    </row>
    <row r="29" spans="2:10" ht="28.5" thickBot="1" x14ac:dyDescent="0.4">
      <c r="B29" s="456"/>
      <c r="C29" s="535"/>
      <c r="D29" s="32" t="s">
        <v>747</v>
      </c>
      <c r="E29" s="276">
        <f>350000/8.8</f>
        <v>39772.727272727272</v>
      </c>
      <c r="F29" s="277"/>
      <c r="G29" s="522"/>
      <c r="H29" s="459"/>
      <c r="I29" s="456"/>
      <c r="J29" s="466"/>
    </row>
    <row r="30" spans="2:10" ht="28" x14ac:dyDescent="0.35">
      <c r="B30" s="456"/>
      <c r="C30" s="534" t="s">
        <v>883</v>
      </c>
      <c r="D30" s="30" t="s">
        <v>884</v>
      </c>
      <c r="E30" s="278">
        <f>75000/8.8</f>
        <v>8522.7272727272721</v>
      </c>
      <c r="F30" s="274"/>
      <c r="G30" s="521" t="s">
        <v>740</v>
      </c>
      <c r="H30" s="459"/>
      <c r="I30" s="456"/>
      <c r="J30" s="466"/>
    </row>
    <row r="31" spans="2:10" ht="28" x14ac:dyDescent="0.35">
      <c r="B31" s="456"/>
      <c r="C31" s="534"/>
      <c r="D31" s="30" t="s">
        <v>746</v>
      </c>
      <c r="E31" s="278">
        <f>83550/8.8</f>
        <v>9494.3181818181802</v>
      </c>
      <c r="F31" s="274">
        <f>75000/8.8</f>
        <v>8522.7272727272721</v>
      </c>
      <c r="G31" s="532"/>
      <c r="H31" s="459"/>
      <c r="I31" s="456"/>
      <c r="J31" s="466"/>
    </row>
    <row r="32" spans="2:10" ht="28.5" thickBot="1" x14ac:dyDescent="0.4">
      <c r="B32" s="456"/>
      <c r="C32" s="535"/>
      <c r="D32" s="32" t="s">
        <v>885</v>
      </c>
      <c r="E32" s="276">
        <f>95000/8.8</f>
        <v>10795.454545454544</v>
      </c>
      <c r="F32" s="277"/>
      <c r="G32" s="522"/>
      <c r="H32" s="459"/>
      <c r="I32" s="456"/>
      <c r="J32" s="466"/>
    </row>
    <row r="33" spans="2:10" ht="28" x14ac:dyDescent="0.35">
      <c r="B33" s="456"/>
      <c r="C33" s="534" t="s">
        <v>883</v>
      </c>
      <c r="D33" s="30" t="s">
        <v>884</v>
      </c>
      <c r="E33" s="278">
        <f>138100/8.8</f>
        <v>15693.181818181816</v>
      </c>
      <c r="F33" s="274"/>
      <c r="G33" s="521" t="s">
        <v>740</v>
      </c>
      <c r="H33" s="459"/>
      <c r="I33" s="456"/>
      <c r="J33" s="466"/>
    </row>
    <row r="34" spans="2:10" ht="28" x14ac:dyDescent="0.35">
      <c r="B34" s="456"/>
      <c r="C34" s="534"/>
      <c r="D34" s="30" t="s">
        <v>746</v>
      </c>
      <c r="E34" s="278">
        <f>150000/8.8</f>
        <v>17045.454545454544</v>
      </c>
      <c r="F34" s="274">
        <f>138100/8.8</f>
        <v>15693.181818181816</v>
      </c>
      <c r="G34" s="532"/>
      <c r="H34" s="459"/>
      <c r="I34" s="456"/>
      <c r="J34" s="466"/>
    </row>
    <row r="35" spans="2:10" ht="28.5" thickBot="1" x14ac:dyDescent="0.4">
      <c r="B35" s="456"/>
      <c r="C35" s="535"/>
      <c r="D35" s="32" t="s">
        <v>885</v>
      </c>
      <c r="E35" s="276">
        <f>140000/8.8</f>
        <v>15909.090909090908</v>
      </c>
      <c r="F35" s="277"/>
      <c r="G35" s="522"/>
      <c r="H35" s="459"/>
      <c r="I35" s="456"/>
      <c r="J35" s="466"/>
    </row>
    <row r="36" spans="2:10" ht="28" x14ac:dyDescent="0.35">
      <c r="B36" s="456"/>
      <c r="C36" s="534" t="s">
        <v>745</v>
      </c>
      <c r="D36" s="30" t="s">
        <v>884</v>
      </c>
      <c r="E36" s="278">
        <f>151000/8.8</f>
        <v>17159.090909090908</v>
      </c>
      <c r="F36" s="274"/>
      <c r="G36" s="521" t="s">
        <v>740</v>
      </c>
      <c r="H36" s="459"/>
      <c r="I36" s="456"/>
      <c r="J36" s="466"/>
    </row>
    <row r="37" spans="2:10" ht="28" x14ac:dyDescent="0.35">
      <c r="B37" s="456"/>
      <c r="C37" s="534"/>
      <c r="D37" s="30" t="s">
        <v>886</v>
      </c>
      <c r="E37" s="278">
        <f>162000/8.8</f>
        <v>18409.090909090908</v>
      </c>
      <c r="F37" s="274">
        <f>141000/8.8</f>
        <v>16022.727272727272</v>
      </c>
      <c r="G37" s="532"/>
      <c r="H37" s="459"/>
      <c r="I37" s="456"/>
      <c r="J37" s="466"/>
    </row>
    <row r="38" spans="2:10" ht="28.5" thickBot="1" x14ac:dyDescent="0.4">
      <c r="B38" s="456"/>
      <c r="C38" s="535"/>
      <c r="D38" s="32" t="s">
        <v>887</v>
      </c>
      <c r="E38" s="276">
        <f>141000/8.8</f>
        <v>16022.727272727272</v>
      </c>
      <c r="F38" s="277"/>
      <c r="G38" s="522"/>
      <c r="H38" s="459"/>
      <c r="I38" s="456"/>
      <c r="J38" s="466"/>
    </row>
    <row r="39" spans="2:10" x14ac:dyDescent="0.35">
      <c r="B39" s="456"/>
      <c r="C39" s="536" t="s">
        <v>748</v>
      </c>
      <c r="D39" s="30" t="s">
        <v>749</v>
      </c>
      <c r="E39" s="278">
        <f>25650/8.8</f>
        <v>2914.772727272727</v>
      </c>
      <c r="F39" s="523">
        <f>25650/8.8</f>
        <v>2914.772727272727</v>
      </c>
      <c r="G39" s="521" t="s">
        <v>740</v>
      </c>
      <c r="H39" s="459"/>
      <c r="I39" s="456"/>
      <c r="J39" s="466"/>
    </row>
    <row r="40" spans="2:10" x14ac:dyDescent="0.35">
      <c r="B40" s="456"/>
      <c r="C40" s="537"/>
      <c r="D40" s="31" t="s">
        <v>750</v>
      </c>
      <c r="E40" s="275">
        <f>27000/8.8</f>
        <v>3068.181818181818</v>
      </c>
      <c r="F40" s="533"/>
      <c r="G40" s="532"/>
      <c r="H40" s="459"/>
      <c r="I40" s="456"/>
      <c r="J40" s="466"/>
    </row>
    <row r="41" spans="2:10" ht="15" thickBot="1" x14ac:dyDescent="0.4">
      <c r="B41" s="456"/>
      <c r="C41" s="538"/>
      <c r="D41" s="32" t="s">
        <v>751</v>
      </c>
      <c r="E41" s="276">
        <f>26500/8.8</f>
        <v>3011.363636363636</v>
      </c>
      <c r="F41" s="524"/>
      <c r="G41" s="522"/>
      <c r="H41" s="459"/>
      <c r="I41" s="456"/>
      <c r="J41" s="466"/>
    </row>
    <row r="42" spans="2:10" x14ac:dyDescent="0.35">
      <c r="B42" s="456"/>
      <c r="C42" s="521" t="s">
        <v>895</v>
      </c>
      <c r="D42" s="30" t="s">
        <v>888</v>
      </c>
      <c r="E42" s="278">
        <v>88950</v>
      </c>
      <c r="F42" s="523">
        <f>721000/8.8</f>
        <v>81931.818181818177</v>
      </c>
      <c r="G42" s="521" t="s">
        <v>740</v>
      </c>
      <c r="H42" s="459"/>
      <c r="I42" s="456"/>
      <c r="J42" s="466"/>
    </row>
    <row r="43" spans="2:10" x14ac:dyDescent="0.35">
      <c r="B43" s="456"/>
      <c r="C43" s="532"/>
      <c r="D43" s="31" t="s">
        <v>889</v>
      </c>
      <c r="E43" s="278">
        <v>81932</v>
      </c>
      <c r="F43" s="533"/>
      <c r="G43" s="532"/>
      <c r="H43" s="459"/>
      <c r="I43" s="456"/>
      <c r="J43" s="466"/>
    </row>
    <row r="44" spans="2:10" ht="15" thickBot="1" x14ac:dyDescent="0.4">
      <c r="B44" s="456"/>
      <c r="C44" s="522"/>
      <c r="D44" s="32"/>
      <c r="E44" s="276"/>
      <c r="F44" s="524"/>
      <c r="G44" s="522"/>
      <c r="H44" s="459"/>
      <c r="I44" s="456"/>
      <c r="J44" s="466"/>
    </row>
    <row r="45" spans="2:10" x14ac:dyDescent="0.35">
      <c r="B45" s="456"/>
      <c r="C45" s="521" t="s">
        <v>894</v>
      </c>
      <c r="D45" s="30" t="s">
        <v>890</v>
      </c>
      <c r="E45" s="278">
        <f>175000/8.8</f>
        <v>19886.363636363636</v>
      </c>
      <c r="F45" s="523">
        <f>175000/8.8</f>
        <v>19886.363636363636</v>
      </c>
      <c r="G45" s="521" t="s">
        <v>740</v>
      </c>
      <c r="H45" s="459"/>
      <c r="I45" s="456"/>
      <c r="J45" s="466"/>
    </row>
    <row r="46" spans="2:10" x14ac:dyDescent="0.35">
      <c r="B46" s="456"/>
      <c r="C46" s="532"/>
      <c r="D46" s="31" t="s">
        <v>891</v>
      </c>
      <c r="E46" s="275">
        <f>180000/8.8</f>
        <v>20454.545454545452</v>
      </c>
      <c r="F46" s="533"/>
      <c r="G46" s="532"/>
      <c r="H46" s="459"/>
      <c r="I46" s="456"/>
      <c r="J46" s="466"/>
    </row>
    <row r="47" spans="2:10" ht="15" thickBot="1" x14ac:dyDescent="0.4">
      <c r="B47" s="456"/>
      <c r="C47" s="522"/>
      <c r="D47" s="32"/>
      <c r="E47" s="276"/>
      <c r="F47" s="524"/>
      <c r="G47" s="522"/>
      <c r="H47" s="459"/>
      <c r="I47" s="456"/>
      <c r="J47" s="466"/>
    </row>
    <row r="48" spans="2:10" x14ac:dyDescent="0.35">
      <c r="B48" s="456"/>
      <c r="C48" s="521" t="s">
        <v>896</v>
      </c>
      <c r="D48" s="272" t="s">
        <v>892</v>
      </c>
      <c r="E48" s="327">
        <f>247000/8.8</f>
        <v>28068.181818181816</v>
      </c>
      <c r="F48" s="523">
        <f>247000/8.8</f>
        <v>28068.181818181816</v>
      </c>
      <c r="G48" s="521" t="s">
        <v>740</v>
      </c>
      <c r="H48" s="459"/>
      <c r="I48" s="456"/>
      <c r="J48" s="466"/>
    </row>
    <row r="49" spans="2:10" ht="15" thickBot="1" x14ac:dyDescent="0.4">
      <c r="B49" s="456"/>
      <c r="C49" s="522"/>
      <c r="D49" s="32" t="s">
        <v>893</v>
      </c>
      <c r="E49" s="276">
        <f>255000/8.8</f>
        <v>28977.272727272724</v>
      </c>
      <c r="F49" s="524"/>
      <c r="G49" s="522"/>
      <c r="H49" s="459"/>
      <c r="I49" s="456"/>
      <c r="J49" s="466"/>
    </row>
    <row r="50" spans="2:10" x14ac:dyDescent="0.35">
      <c r="B50" s="456"/>
      <c r="C50" s="456"/>
      <c r="D50" s="457"/>
      <c r="E50" s="457"/>
      <c r="F50" s="458"/>
      <c r="G50" s="456"/>
      <c r="H50" s="459"/>
      <c r="I50" s="456"/>
      <c r="J50" s="466"/>
    </row>
    <row r="51" spans="2:10" x14ac:dyDescent="0.35">
      <c r="B51" s="456"/>
      <c r="C51" s="456"/>
      <c r="D51" s="457"/>
      <c r="E51" s="457"/>
      <c r="F51" s="458"/>
      <c r="G51" s="456"/>
      <c r="H51" s="459"/>
      <c r="I51" s="456"/>
      <c r="J51" s="466"/>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3"/>
  <sheetViews>
    <sheetView topLeftCell="E16" zoomScale="110" zoomScaleNormal="110" workbookViewId="0">
      <selection activeCell="H19" sqref="H19"/>
    </sheetView>
  </sheetViews>
  <sheetFormatPr defaultColWidth="11.453125" defaultRowHeight="39.75" customHeight="1" x14ac:dyDescent="0.25"/>
  <cols>
    <col min="1" max="1" width="0.453125" style="287" customWidth="1"/>
    <col min="2" max="2" width="1.81640625" style="287" hidden="1" customWidth="1"/>
    <col min="3" max="3" width="12.453125" style="287" customWidth="1"/>
    <col min="4" max="4" width="16.26953125" style="318" customWidth="1"/>
    <col min="5" max="5" width="13.453125" style="318" customWidth="1"/>
    <col min="6" max="6" width="16.453125" style="287" customWidth="1"/>
    <col min="7" max="7" width="39" style="319" customWidth="1"/>
    <col min="8" max="8" width="38" style="320" customWidth="1"/>
    <col min="9" max="10" width="1.7265625" style="287" customWidth="1"/>
    <col min="11" max="11" width="20.26953125" style="287" customWidth="1"/>
    <col min="12" max="16384" width="11.453125" style="287"/>
  </cols>
  <sheetData>
    <row r="1" spans="2:52" ht="39.75" customHeight="1" x14ac:dyDescent="0.4">
      <c r="B1" s="286"/>
      <c r="C1" s="555" t="s">
        <v>253</v>
      </c>
      <c r="D1" s="556"/>
      <c r="E1" s="556"/>
      <c r="F1" s="556"/>
      <c r="G1" s="556"/>
      <c r="H1" s="556"/>
      <c r="I1" s="282"/>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row>
    <row r="2" spans="2:52" ht="39.75" customHeight="1" x14ac:dyDescent="0.3">
      <c r="B2" s="289"/>
      <c r="C2" s="557" t="s">
        <v>254</v>
      </c>
      <c r="D2" s="557"/>
      <c r="E2" s="557"/>
      <c r="F2" s="557"/>
      <c r="G2" s="557"/>
      <c r="H2" s="557"/>
      <c r="I2" s="282"/>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row>
    <row r="3" spans="2:52" ht="39.75" customHeight="1" x14ac:dyDescent="0.25">
      <c r="B3" s="289"/>
      <c r="C3" s="558"/>
      <c r="D3" s="558"/>
      <c r="E3" s="558"/>
      <c r="F3" s="558"/>
      <c r="G3" s="558"/>
      <c r="H3" s="558"/>
      <c r="I3" s="282"/>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row>
    <row r="4" spans="2:52" ht="39.75" customHeight="1" x14ac:dyDescent="0.25">
      <c r="B4" s="289"/>
      <c r="C4" s="559" t="s">
        <v>255</v>
      </c>
      <c r="D4" s="560"/>
      <c r="E4" s="560"/>
      <c r="F4" s="560"/>
      <c r="G4" s="560"/>
      <c r="H4" s="561"/>
      <c r="I4" s="282"/>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row>
    <row r="5" spans="2:52" s="294" customFormat="1" ht="39.75" customHeight="1" x14ac:dyDescent="0.25">
      <c r="B5" s="290"/>
      <c r="C5" s="291" t="s">
        <v>252</v>
      </c>
      <c r="D5" s="562" t="s">
        <v>251</v>
      </c>
      <c r="E5" s="562"/>
      <c r="F5" s="292" t="s">
        <v>249</v>
      </c>
      <c r="G5" s="292" t="s">
        <v>283</v>
      </c>
      <c r="H5" s="292" t="s">
        <v>291</v>
      </c>
      <c r="I5" s="293"/>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row>
    <row r="6" spans="2:52" ht="78" customHeight="1" x14ac:dyDescent="0.25">
      <c r="B6" s="289"/>
      <c r="C6" s="296" t="s">
        <v>766</v>
      </c>
      <c r="D6" s="563" t="s">
        <v>767</v>
      </c>
      <c r="E6" s="563"/>
      <c r="F6" s="297" t="s">
        <v>768</v>
      </c>
      <c r="G6" s="298" t="s">
        <v>769</v>
      </c>
      <c r="H6" s="299" t="s">
        <v>770</v>
      </c>
      <c r="I6" s="282"/>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row>
    <row r="7" spans="2:52" ht="82.5" customHeight="1" x14ac:dyDescent="0.25">
      <c r="B7" s="300"/>
      <c r="C7" s="564" t="s">
        <v>771</v>
      </c>
      <c r="D7" s="563" t="s">
        <v>772</v>
      </c>
      <c r="E7" s="565"/>
      <c r="F7" s="297" t="s">
        <v>773</v>
      </c>
      <c r="G7" s="322" t="s">
        <v>858</v>
      </c>
      <c r="H7" s="299" t="s">
        <v>774</v>
      </c>
      <c r="I7" s="302"/>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row>
    <row r="8" spans="2:52" ht="177.75" customHeight="1" x14ac:dyDescent="0.25">
      <c r="B8" s="300"/>
      <c r="C8" s="564"/>
      <c r="D8" s="563" t="s">
        <v>775</v>
      </c>
      <c r="E8" s="563"/>
      <c r="F8" s="297" t="s">
        <v>776</v>
      </c>
      <c r="G8" s="437" t="s">
        <v>939</v>
      </c>
      <c r="H8" s="299" t="s">
        <v>777</v>
      </c>
      <c r="I8" s="302"/>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row>
    <row r="9" spans="2:52" ht="72" customHeight="1" x14ac:dyDescent="0.25">
      <c r="B9" s="300"/>
      <c r="C9" s="564"/>
      <c r="D9" s="563" t="s">
        <v>778</v>
      </c>
      <c r="E9" s="563"/>
      <c r="F9" s="297" t="s">
        <v>779</v>
      </c>
      <c r="G9" s="303" t="s">
        <v>901</v>
      </c>
      <c r="H9" s="299" t="s">
        <v>780</v>
      </c>
      <c r="I9" s="302"/>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row>
    <row r="10" spans="2:52" ht="71.25" customHeight="1" x14ac:dyDescent="0.25">
      <c r="B10" s="300"/>
      <c r="C10" s="304" t="s">
        <v>781</v>
      </c>
      <c r="D10" s="563" t="s">
        <v>782</v>
      </c>
      <c r="E10" s="563"/>
      <c r="F10" s="297" t="s">
        <v>783</v>
      </c>
      <c r="G10" s="303" t="s">
        <v>917</v>
      </c>
      <c r="H10" s="299" t="s">
        <v>784</v>
      </c>
      <c r="I10" s="302"/>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row>
    <row r="11" spans="2:52" ht="45.75" customHeight="1" x14ac:dyDescent="0.25">
      <c r="B11" s="300"/>
      <c r="C11" s="564" t="s">
        <v>785</v>
      </c>
      <c r="D11" s="563" t="s">
        <v>786</v>
      </c>
      <c r="E11" s="563"/>
      <c r="F11" s="297" t="s">
        <v>787</v>
      </c>
      <c r="G11" s="553" t="s">
        <v>902</v>
      </c>
      <c r="H11" s="299" t="s">
        <v>788</v>
      </c>
      <c r="I11" s="302"/>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row>
    <row r="12" spans="2:52" ht="65.25" customHeight="1" x14ac:dyDescent="0.25">
      <c r="B12" s="300"/>
      <c r="C12" s="564"/>
      <c r="D12" s="563" t="s">
        <v>789</v>
      </c>
      <c r="E12" s="563"/>
      <c r="F12" s="297" t="s">
        <v>787</v>
      </c>
      <c r="G12" s="554"/>
      <c r="H12" s="299" t="s">
        <v>790</v>
      </c>
      <c r="I12" s="302"/>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row>
    <row r="13" spans="2:52" ht="58.5" customHeight="1" x14ac:dyDescent="0.25">
      <c r="B13" s="300"/>
      <c r="C13" s="564" t="s">
        <v>729</v>
      </c>
      <c r="D13" s="563" t="s">
        <v>791</v>
      </c>
      <c r="E13" s="563"/>
      <c r="F13" s="297" t="s">
        <v>792</v>
      </c>
      <c r="G13" s="303" t="s">
        <v>903</v>
      </c>
      <c r="H13" s="299" t="s">
        <v>793</v>
      </c>
      <c r="I13" s="302"/>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row>
    <row r="14" spans="2:52" ht="58.5" customHeight="1" x14ac:dyDescent="0.25">
      <c r="B14" s="300"/>
      <c r="C14" s="564"/>
      <c r="D14" s="563" t="s">
        <v>794</v>
      </c>
      <c r="E14" s="563"/>
      <c r="F14" s="297" t="s">
        <v>795</v>
      </c>
      <c r="G14" s="305" t="s">
        <v>796</v>
      </c>
      <c r="H14" s="299" t="s">
        <v>797</v>
      </c>
      <c r="I14" s="302"/>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row>
    <row r="15" spans="2:52" ht="99.75" customHeight="1" x14ac:dyDescent="0.25">
      <c r="B15" s="300"/>
      <c r="C15" s="304" t="s">
        <v>798</v>
      </c>
      <c r="D15" s="563" t="s">
        <v>799</v>
      </c>
      <c r="E15" s="563"/>
      <c r="F15" s="297" t="s">
        <v>800</v>
      </c>
      <c r="G15" s="303" t="s">
        <v>904</v>
      </c>
      <c r="H15" s="299" t="s">
        <v>801</v>
      </c>
      <c r="I15" s="302"/>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row>
    <row r="16" spans="2:52" ht="61.5" customHeight="1" x14ac:dyDescent="0.25">
      <c r="B16" s="300"/>
      <c r="C16" s="304" t="s">
        <v>798</v>
      </c>
      <c r="D16" s="570" t="s">
        <v>802</v>
      </c>
      <c r="E16" s="570"/>
      <c r="F16" s="297" t="s">
        <v>803</v>
      </c>
      <c r="G16" s="303" t="s">
        <v>905</v>
      </c>
      <c r="H16" s="306" t="s">
        <v>804</v>
      </c>
      <c r="I16" s="302"/>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row>
    <row r="17" spans="2:52" ht="69" customHeight="1" x14ac:dyDescent="0.25">
      <c r="B17" s="300"/>
      <c r="C17" s="304" t="s">
        <v>731</v>
      </c>
      <c r="D17" s="565" t="s">
        <v>805</v>
      </c>
      <c r="E17" s="565"/>
      <c r="F17" s="297" t="s">
        <v>806</v>
      </c>
      <c r="G17" s="303" t="s">
        <v>906</v>
      </c>
      <c r="H17" s="307" t="s">
        <v>807</v>
      </c>
      <c r="I17" s="302"/>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row>
    <row r="18" spans="2:52" ht="81" customHeight="1" x14ac:dyDescent="0.25">
      <c r="B18" s="300"/>
      <c r="C18" s="304" t="s">
        <v>731</v>
      </c>
      <c r="D18" s="565" t="s">
        <v>808</v>
      </c>
      <c r="E18" s="565"/>
      <c r="F18" s="297" t="s">
        <v>809</v>
      </c>
      <c r="G18" s="303" t="s">
        <v>907</v>
      </c>
      <c r="H18" s="307" t="s">
        <v>810</v>
      </c>
      <c r="I18" s="302"/>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row>
    <row r="19" spans="2:52" ht="62.25" customHeight="1" x14ac:dyDescent="0.25">
      <c r="B19" s="300"/>
      <c r="C19" s="304" t="s">
        <v>731</v>
      </c>
      <c r="D19" s="565" t="s">
        <v>811</v>
      </c>
      <c r="E19" s="565"/>
      <c r="F19" s="297" t="s">
        <v>812</v>
      </c>
      <c r="G19" s="303" t="s">
        <v>909</v>
      </c>
      <c r="H19" s="307" t="s">
        <v>813</v>
      </c>
      <c r="I19" s="302"/>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row>
    <row r="20" spans="2:52" ht="109.5" customHeight="1" x14ac:dyDescent="0.25">
      <c r="B20" s="300"/>
      <c r="C20" s="304" t="s">
        <v>814</v>
      </c>
      <c r="D20" s="565" t="s">
        <v>815</v>
      </c>
      <c r="E20" s="565"/>
      <c r="F20" s="297" t="s">
        <v>816</v>
      </c>
      <c r="G20" s="322" t="s">
        <v>817</v>
      </c>
      <c r="H20" s="299" t="s">
        <v>818</v>
      </c>
      <c r="I20" s="302"/>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row>
    <row r="21" spans="2:52" ht="207" customHeight="1" x14ac:dyDescent="0.25">
      <c r="B21" s="300"/>
      <c r="C21" s="304" t="s">
        <v>814</v>
      </c>
      <c r="D21" s="563" t="s">
        <v>819</v>
      </c>
      <c r="E21" s="563"/>
      <c r="F21" s="297" t="s">
        <v>820</v>
      </c>
      <c r="G21" s="308" t="s">
        <v>821</v>
      </c>
      <c r="H21" s="299" t="s">
        <v>822</v>
      </c>
      <c r="I21" s="302"/>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row>
    <row r="22" spans="2:52" ht="276" x14ac:dyDescent="0.25">
      <c r="B22" s="300"/>
      <c r="C22" s="304" t="s">
        <v>732</v>
      </c>
      <c r="D22" s="563" t="s">
        <v>823</v>
      </c>
      <c r="E22" s="563"/>
      <c r="F22" s="297" t="s">
        <v>824</v>
      </c>
      <c r="G22" s="322" t="s">
        <v>912</v>
      </c>
      <c r="H22" s="301" t="s">
        <v>825</v>
      </c>
      <c r="I22" s="302"/>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row>
    <row r="23" spans="2:52" ht="105" customHeight="1" x14ac:dyDescent="0.25">
      <c r="B23" s="300"/>
      <c r="C23" s="304" t="s">
        <v>732</v>
      </c>
      <c r="D23" s="563" t="s">
        <v>826</v>
      </c>
      <c r="E23" s="563"/>
      <c r="F23" s="297" t="s">
        <v>816</v>
      </c>
      <c r="G23" s="322" t="s">
        <v>913</v>
      </c>
      <c r="H23" s="307" t="s">
        <v>827</v>
      </c>
      <c r="I23" s="302"/>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row>
    <row r="24" spans="2:52" ht="108.75" customHeight="1" x14ac:dyDescent="0.25">
      <c r="B24" s="300"/>
      <c r="C24" s="304" t="s">
        <v>733</v>
      </c>
      <c r="D24" s="569" t="s">
        <v>828</v>
      </c>
      <c r="E24" s="569"/>
      <c r="F24" s="297" t="s">
        <v>829</v>
      </c>
      <c r="G24" s="322" t="s">
        <v>850</v>
      </c>
      <c r="H24" s="299" t="s">
        <v>830</v>
      </c>
      <c r="I24" s="302"/>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row>
    <row r="25" spans="2:52" ht="69" customHeight="1" x14ac:dyDescent="0.25">
      <c r="B25" s="300"/>
      <c r="C25" s="304" t="s">
        <v>831</v>
      </c>
      <c r="D25" s="563" t="s">
        <v>832</v>
      </c>
      <c r="E25" s="563"/>
      <c r="F25" s="297" t="s">
        <v>816</v>
      </c>
      <c r="G25" s="322" t="s">
        <v>911</v>
      </c>
      <c r="H25" s="299" t="s">
        <v>833</v>
      </c>
      <c r="I25" s="302"/>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row>
    <row r="26" spans="2:52" ht="46" x14ac:dyDescent="0.25">
      <c r="B26" s="300"/>
      <c r="C26" s="304" t="s">
        <v>831</v>
      </c>
      <c r="D26" s="563" t="s">
        <v>834</v>
      </c>
      <c r="E26" s="563"/>
      <c r="F26" s="297" t="s">
        <v>816</v>
      </c>
      <c r="G26" s="322" t="s">
        <v>851</v>
      </c>
      <c r="H26" s="306" t="s">
        <v>835</v>
      </c>
      <c r="I26" s="302"/>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row>
    <row r="27" spans="2:52" ht="251.25" customHeight="1" x14ac:dyDescent="0.25">
      <c r="B27" s="300"/>
      <c r="C27" s="304" t="s">
        <v>836</v>
      </c>
      <c r="D27" s="563" t="s">
        <v>837</v>
      </c>
      <c r="E27" s="563"/>
      <c r="F27" s="297" t="s">
        <v>816</v>
      </c>
      <c r="G27" s="309" t="s">
        <v>910</v>
      </c>
      <c r="H27" s="299" t="s">
        <v>833</v>
      </c>
      <c r="I27" s="302"/>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row>
    <row r="28" spans="2:52" ht="127.5" customHeight="1" x14ac:dyDescent="0.25">
      <c r="B28" s="300"/>
      <c r="C28" s="304" t="s">
        <v>726</v>
      </c>
      <c r="D28" s="563" t="s">
        <v>838</v>
      </c>
      <c r="E28" s="563"/>
      <c r="F28" s="297" t="s">
        <v>816</v>
      </c>
      <c r="G28" s="437" t="s">
        <v>940</v>
      </c>
      <c r="H28" s="299" t="s">
        <v>839</v>
      </c>
      <c r="I28" s="302"/>
      <c r="K28" s="424"/>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row>
    <row r="29" spans="2:52" s="312" customFormat="1" ht="39.75" customHeight="1" x14ac:dyDescent="0.25">
      <c r="B29" s="310"/>
      <c r="C29" s="566"/>
      <c r="D29" s="567"/>
      <c r="E29" s="567"/>
      <c r="F29" s="567"/>
      <c r="G29" s="567"/>
      <c r="H29" s="568"/>
      <c r="I29" s="311"/>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row>
    <row r="30" spans="2:52" s="288" customFormat="1" ht="39.75" customHeight="1" x14ac:dyDescent="0.25">
      <c r="D30" s="313"/>
      <c r="E30" s="313"/>
      <c r="G30" s="445"/>
      <c r="H30" s="314"/>
    </row>
    <row r="31" spans="2:52" s="288" customFormat="1" ht="39.75" customHeight="1" x14ac:dyDescent="0.25">
      <c r="D31" s="313"/>
      <c r="E31" s="313"/>
      <c r="G31" s="445"/>
      <c r="H31" s="314"/>
    </row>
    <row r="32" spans="2:52" s="288" customFormat="1" ht="39.75" customHeight="1" x14ac:dyDescent="0.25">
      <c r="D32" s="313"/>
      <c r="E32" s="313"/>
      <c r="G32" s="445"/>
      <c r="H32" s="314"/>
    </row>
    <row r="33" spans="4:8" s="288" customFormat="1" ht="39.75" customHeight="1" x14ac:dyDescent="0.25">
      <c r="D33" s="313"/>
      <c r="E33" s="313"/>
      <c r="G33" s="445"/>
      <c r="H33" s="314"/>
    </row>
    <row r="34" spans="4:8" s="288" customFormat="1" ht="39.75" customHeight="1" x14ac:dyDescent="0.25">
      <c r="D34" s="313"/>
      <c r="E34" s="313"/>
      <c r="G34" s="445"/>
      <c r="H34" s="314"/>
    </row>
    <row r="35" spans="4:8" s="288" customFormat="1" ht="39.75" customHeight="1" x14ac:dyDescent="0.25">
      <c r="D35" s="313"/>
      <c r="E35" s="313"/>
      <c r="G35" s="445"/>
      <c r="H35" s="314"/>
    </row>
    <row r="36" spans="4:8" s="288" customFormat="1" ht="39.75" customHeight="1" x14ac:dyDescent="0.25">
      <c r="D36" s="313"/>
      <c r="E36" s="313"/>
      <c r="G36" s="445"/>
      <c r="H36" s="314"/>
    </row>
    <row r="37" spans="4:8" s="288" customFormat="1" ht="39.75" customHeight="1" x14ac:dyDescent="0.25">
      <c r="D37" s="313"/>
      <c r="E37" s="313"/>
      <c r="G37" s="445"/>
      <c r="H37" s="314"/>
    </row>
    <row r="38" spans="4:8" s="288" customFormat="1" ht="39.75" customHeight="1" x14ac:dyDescent="0.25">
      <c r="D38" s="313"/>
      <c r="E38" s="313"/>
      <c r="G38" s="445"/>
      <c r="H38" s="314"/>
    </row>
    <row r="39" spans="4:8" s="288" customFormat="1" ht="39.75" customHeight="1" x14ac:dyDescent="0.25">
      <c r="D39" s="313"/>
      <c r="E39" s="313"/>
      <c r="G39" s="445"/>
      <c r="H39" s="314"/>
    </row>
    <row r="40" spans="4:8" s="288" customFormat="1" ht="39.75" customHeight="1" x14ac:dyDescent="0.25">
      <c r="D40" s="313"/>
      <c r="E40" s="313"/>
      <c r="G40" s="445"/>
      <c r="H40" s="314"/>
    </row>
    <row r="41" spans="4:8" s="288" customFormat="1" ht="39.75" customHeight="1" x14ac:dyDescent="0.25">
      <c r="D41" s="313"/>
      <c r="E41" s="313"/>
      <c r="G41" s="445"/>
      <c r="H41" s="314"/>
    </row>
    <row r="42" spans="4:8" s="288" customFormat="1" ht="39.75" customHeight="1" x14ac:dyDescent="0.25">
      <c r="D42" s="313"/>
      <c r="E42" s="313"/>
      <c r="G42" s="445"/>
      <c r="H42" s="314"/>
    </row>
    <row r="43" spans="4:8" s="288" customFormat="1" ht="39.75" customHeight="1" x14ac:dyDescent="0.25">
      <c r="D43" s="313"/>
      <c r="E43" s="313"/>
      <c r="G43" s="445"/>
      <c r="H43" s="314"/>
    </row>
    <row r="44" spans="4:8" s="288" customFormat="1" ht="39.75" customHeight="1" x14ac:dyDescent="0.25">
      <c r="D44" s="313"/>
      <c r="E44" s="313"/>
      <c r="G44" s="445"/>
      <c r="H44" s="314"/>
    </row>
    <row r="45" spans="4:8" s="288" customFormat="1" ht="39.75" customHeight="1" x14ac:dyDescent="0.25">
      <c r="D45" s="313"/>
      <c r="E45" s="313"/>
      <c r="G45" s="445"/>
      <c r="H45" s="314"/>
    </row>
    <row r="46" spans="4:8" s="288" customFormat="1" ht="39.75" customHeight="1" x14ac:dyDescent="0.25">
      <c r="D46" s="313"/>
      <c r="E46" s="313"/>
      <c r="G46" s="445"/>
      <c r="H46" s="314"/>
    </row>
    <row r="47" spans="4:8" s="288" customFormat="1" ht="39.75" customHeight="1" x14ac:dyDescent="0.25">
      <c r="D47" s="313"/>
      <c r="E47" s="313"/>
      <c r="G47" s="445"/>
      <c r="H47" s="314"/>
    </row>
    <row r="48" spans="4:8" s="288" customFormat="1" ht="39.75" customHeight="1" x14ac:dyDescent="0.25">
      <c r="D48" s="313"/>
      <c r="E48" s="313"/>
      <c r="G48" s="445"/>
      <c r="H48" s="314"/>
    </row>
    <row r="49" spans="4:8" s="288" customFormat="1" ht="39.75" customHeight="1" x14ac:dyDescent="0.25">
      <c r="D49" s="313"/>
      <c r="E49" s="313"/>
      <c r="G49" s="445"/>
      <c r="H49" s="314"/>
    </row>
    <row r="50" spans="4:8" s="288" customFormat="1" ht="39.75" customHeight="1" x14ac:dyDescent="0.25">
      <c r="D50" s="313"/>
      <c r="E50" s="313"/>
      <c r="G50" s="445"/>
      <c r="H50" s="314"/>
    </row>
    <row r="51" spans="4:8" s="288" customFormat="1" ht="39.75" customHeight="1" x14ac:dyDescent="0.25">
      <c r="D51" s="313"/>
      <c r="E51" s="313"/>
      <c r="G51" s="445"/>
      <c r="H51" s="314"/>
    </row>
    <row r="52" spans="4:8" s="288" customFormat="1" ht="39.75" customHeight="1" x14ac:dyDescent="0.25">
      <c r="D52" s="313"/>
      <c r="E52" s="313"/>
      <c r="G52" s="445"/>
      <c r="H52" s="314"/>
    </row>
    <row r="53" spans="4:8" s="288" customFormat="1" ht="39.75" customHeight="1" x14ac:dyDescent="0.25">
      <c r="D53" s="313"/>
      <c r="E53" s="313"/>
      <c r="G53" s="445"/>
      <c r="H53" s="314"/>
    </row>
    <row r="54" spans="4:8" s="288" customFormat="1" ht="39.75" customHeight="1" x14ac:dyDescent="0.25">
      <c r="D54" s="313"/>
      <c r="E54" s="313"/>
      <c r="G54" s="445"/>
      <c r="H54" s="314"/>
    </row>
    <row r="55" spans="4:8" s="288" customFormat="1" ht="39.75" customHeight="1" x14ac:dyDescent="0.25">
      <c r="D55" s="313"/>
      <c r="E55" s="313"/>
      <c r="G55" s="445"/>
      <c r="H55" s="314"/>
    </row>
    <row r="56" spans="4:8" s="288" customFormat="1" ht="39.75" customHeight="1" x14ac:dyDescent="0.25">
      <c r="D56" s="313"/>
      <c r="E56" s="313"/>
      <c r="G56" s="445"/>
      <c r="H56" s="314"/>
    </row>
    <row r="57" spans="4:8" s="288" customFormat="1" ht="39.75" customHeight="1" x14ac:dyDescent="0.25">
      <c r="D57" s="313"/>
      <c r="E57" s="313"/>
      <c r="G57" s="445"/>
      <c r="H57" s="314"/>
    </row>
    <row r="58" spans="4:8" s="288" customFormat="1" ht="39.75" customHeight="1" x14ac:dyDescent="0.25">
      <c r="D58" s="313"/>
      <c r="E58" s="313"/>
      <c r="G58" s="445"/>
      <c r="H58" s="314"/>
    </row>
    <row r="59" spans="4:8" s="288" customFormat="1" ht="39.75" customHeight="1" x14ac:dyDescent="0.25">
      <c r="D59" s="313"/>
      <c r="E59" s="313"/>
      <c r="G59" s="445"/>
      <c r="H59" s="314"/>
    </row>
    <row r="60" spans="4:8" s="288" customFormat="1" ht="39.75" customHeight="1" x14ac:dyDescent="0.25">
      <c r="D60" s="313"/>
      <c r="E60" s="313"/>
      <c r="G60" s="445"/>
      <c r="H60" s="314"/>
    </row>
    <row r="61" spans="4:8" s="288" customFormat="1" ht="39.75" customHeight="1" x14ac:dyDescent="0.25">
      <c r="D61" s="313"/>
      <c r="E61" s="313"/>
      <c r="G61" s="445"/>
      <c r="H61" s="314"/>
    </row>
    <row r="62" spans="4:8" s="288" customFormat="1" ht="39.75" customHeight="1" x14ac:dyDescent="0.25">
      <c r="D62" s="313"/>
      <c r="E62" s="313"/>
      <c r="G62" s="445"/>
      <c r="H62" s="314"/>
    </row>
    <row r="63" spans="4:8" s="316" customFormat="1" ht="39.75" customHeight="1" x14ac:dyDescent="0.25">
      <c r="D63" s="315"/>
      <c r="E63" s="315"/>
      <c r="G63" s="446"/>
      <c r="H63" s="317"/>
    </row>
  </sheetData>
  <mergeCells count="33">
    <mergeCell ref="D18:E18"/>
    <mergeCell ref="D19:E19"/>
    <mergeCell ref="D20:E20"/>
    <mergeCell ref="D21:E21"/>
    <mergeCell ref="D16:E16"/>
    <mergeCell ref="D17:E17"/>
    <mergeCell ref="C29:H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G11:G12"/>
    <mergeCell ref="C1:H1"/>
    <mergeCell ref="C2:H2"/>
    <mergeCell ref="C3:H3"/>
    <mergeCell ref="C4:H4"/>
    <mergeCell ref="D5:E5"/>
    <mergeCell ref="D6:E6"/>
    <mergeCell ref="D11:E11"/>
    <mergeCell ref="D12:E12"/>
  </mergeCells>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zoomScale="70" zoomScaleNormal="70" workbookViewId="0"/>
  </sheetViews>
  <sheetFormatPr defaultColWidth="8.81640625" defaultRowHeight="14.5" x14ac:dyDescent="0.35"/>
  <cols>
    <col min="1" max="2" width="1.81640625" customWidth="1"/>
    <col min="3" max="3" width="30.7265625" customWidth="1"/>
    <col min="4" max="5" width="22.81640625" customWidth="1"/>
    <col min="6" max="6" width="43.1796875" customWidth="1"/>
    <col min="7" max="7" width="2" customWidth="1"/>
    <col min="8" max="8" width="1.453125" customWidth="1"/>
  </cols>
  <sheetData>
    <row r="1" spans="2:7" ht="15" thickBot="1" x14ac:dyDescent="0.4"/>
    <row r="2" spans="2:7" ht="15" thickBot="1" x14ac:dyDescent="0.4">
      <c r="B2" s="74"/>
      <c r="C2" s="75"/>
      <c r="D2" s="75"/>
      <c r="E2" s="75"/>
      <c r="F2" s="75"/>
      <c r="G2" s="76"/>
    </row>
    <row r="3" spans="2:7" ht="20.5" thickBot="1" x14ac:dyDescent="0.45">
      <c r="B3" s="77"/>
      <c r="C3" s="571" t="s">
        <v>221</v>
      </c>
      <c r="D3" s="572"/>
      <c r="E3" s="572"/>
      <c r="F3" s="573"/>
      <c r="G3" s="42"/>
    </row>
    <row r="4" spans="2:7" x14ac:dyDescent="0.35">
      <c r="B4" s="544"/>
      <c r="C4" s="545"/>
      <c r="D4" s="545"/>
      <c r="E4" s="545"/>
      <c r="F4" s="545"/>
      <c r="G4" s="42"/>
    </row>
    <row r="5" spans="2:7" x14ac:dyDescent="0.35">
      <c r="B5" s="43"/>
      <c r="C5" s="550" t="s">
        <v>232</v>
      </c>
      <c r="D5" s="550"/>
      <c r="E5" s="46"/>
      <c r="F5" s="45"/>
      <c r="G5" s="42"/>
    </row>
    <row r="6" spans="2:7" ht="15" thickBot="1" x14ac:dyDescent="0.4">
      <c r="B6" s="43"/>
      <c r="C6" s="574" t="s">
        <v>305</v>
      </c>
      <c r="D6" s="574"/>
      <c r="E6" s="574"/>
      <c r="F6" s="574"/>
      <c r="G6" s="42"/>
    </row>
    <row r="7" spans="2:7" ht="15" thickBot="1" x14ac:dyDescent="0.4">
      <c r="B7" s="43"/>
      <c r="C7" s="28" t="s">
        <v>234</v>
      </c>
      <c r="D7" s="29" t="s">
        <v>233</v>
      </c>
      <c r="E7" s="575" t="s">
        <v>281</v>
      </c>
      <c r="F7" s="576"/>
      <c r="G7" s="42"/>
    </row>
    <row r="8" spans="2:7" ht="86.25" customHeight="1" x14ac:dyDescent="0.35">
      <c r="B8" s="43"/>
      <c r="C8" s="279" t="s">
        <v>752</v>
      </c>
      <c r="D8" s="280" t="s">
        <v>753</v>
      </c>
      <c r="E8" s="577" t="s">
        <v>754</v>
      </c>
      <c r="F8" s="578"/>
      <c r="G8" s="42"/>
    </row>
    <row r="9" spans="2:7" ht="51" customHeight="1" x14ac:dyDescent="0.35">
      <c r="B9" s="43"/>
      <c r="C9" s="279" t="s">
        <v>755</v>
      </c>
      <c r="D9" s="280" t="s">
        <v>756</v>
      </c>
      <c r="E9" s="579" t="s">
        <v>757</v>
      </c>
      <c r="F9" s="580"/>
      <c r="G9" s="42"/>
    </row>
    <row r="10" spans="2:7" ht="148.5" customHeight="1" x14ac:dyDescent="0.35">
      <c r="B10" s="43"/>
      <c r="C10" s="279" t="s">
        <v>758</v>
      </c>
      <c r="D10" s="281" t="s">
        <v>759</v>
      </c>
      <c r="E10" s="579" t="s">
        <v>760</v>
      </c>
      <c r="F10" s="580"/>
      <c r="G10" s="42"/>
    </row>
    <row r="11" spans="2:7" ht="144" customHeight="1" x14ac:dyDescent="0.35">
      <c r="B11" s="43"/>
      <c r="C11" s="279" t="s">
        <v>761</v>
      </c>
      <c r="D11" s="281" t="s">
        <v>759</v>
      </c>
      <c r="E11" s="581" t="s">
        <v>852</v>
      </c>
      <c r="F11" s="582"/>
      <c r="G11" s="42"/>
    </row>
    <row r="12" spans="2:7" ht="66" customHeight="1" x14ac:dyDescent="0.35">
      <c r="B12" s="43"/>
      <c r="C12" s="279" t="s">
        <v>762</v>
      </c>
      <c r="D12" s="281" t="s">
        <v>756</v>
      </c>
      <c r="E12" s="579" t="s">
        <v>763</v>
      </c>
      <c r="F12" s="580"/>
      <c r="G12" s="42"/>
    </row>
    <row r="13" spans="2:7" ht="133.5" customHeight="1" x14ac:dyDescent="0.35">
      <c r="B13" s="43"/>
      <c r="C13" s="279" t="s">
        <v>764</v>
      </c>
      <c r="D13" s="281" t="s">
        <v>756</v>
      </c>
      <c r="E13" s="583" t="s">
        <v>765</v>
      </c>
      <c r="F13" s="584"/>
      <c r="G13" s="42"/>
    </row>
    <row r="14" spans="2:7" x14ac:dyDescent="0.35">
      <c r="B14" s="43"/>
      <c r="C14" s="45"/>
      <c r="D14" s="45"/>
      <c r="E14" s="45"/>
      <c r="F14" s="45"/>
      <c r="G14" s="42"/>
    </row>
    <row r="15" spans="2:7" x14ac:dyDescent="0.35">
      <c r="B15" s="43"/>
      <c r="C15" s="585" t="s">
        <v>264</v>
      </c>
      <c r="D15" s="585"/>
      <c r="E15" s="585"/>
      <c r="F15" s="585"/>
      <c r="G15" s="42"/>
    </row>
    <row r="16" spans="2:7" ht="15" thickBot="1" x14ac:dyDescent="0.4">
      <c r="B16" s="43"/>
      <c r="C16" s="586" t="s">
        <v>279</v>
      </c>
      <c r="D16" s="586"/>
      <c r="E16" s="586"/>
      <c r="F16" s="586"/>
      <c r="G16" s="42"/>
    </row>
    <row r="17" spans="2:7" ht="15" thickBot="1" x14ac:dyDescent="0.4">
      <c r="B17" s="43"/>
      <c r="C17" s="28" t="s">
        <v>234</v>
      </c>
      <c r="D17" s="29" t="s">
        <v>233</v>
      </c>
      <c r="E17" s="575" t="s">
        <v>281</v>
      </c>
      <c r="F17" s="576"/>
      <c r="G17" s="42"/>
    </row>
    <row r="18" spans="2:7" ht="65.5" customHeight="1" x14ac:dyDescent="0.35">
      <c r="B18" s="43"/>
      <c r="C18" s="279" t="s">
        <v>953</v>
      </c>
      <c r="D18" s="279" t="s">
        <v>953</v>
      </c>
      <c r="E18" s="577" t="s">
        <v>953</v>
      </c>
      <c r="F18" s="578"/>
      <c r="G18" s="42"/>
    </row>
    <row r="20" spans="2:7" x14ac:dyDescent="0.35">
      <c r="B20" s="43"/>
      <c r="C20" s="321"/>
      <c r="D20" s="45"/>
      <c r="E20" s="45"/>
      <c r="F20" s="45"/>
      <c r="G20" s="42"/>
    </row>
    <row r="21" spans="2:7" ht="31.5" customHeight="1" x14ac:dyDescent="0.35">
      <c r="B21" s="43"/>
      <c r="C21" s="587" t="s">
        <v>263</v>
      </c>
      <c r="D21" s="587"/>
      <c r="E21" s="587"/>
      <c r="F21" s="587"/>
      <c r="G21" s="42"/>
    </row>
    <row r="22" spans="2:7" ht="15" thickBot="1" x14ac:dyDescent="0.4">
      <c r="B22" s="43"/>
      <c r="C22" s="574" t="s">
        <v>282</v>
      </c>
      <c r="D22" s="574"/>
      <c r="E22" s="588"/>
      <c r="F22" s="588"/>
      <c r="G22" s="42"/>
    </row>
    <row r="23" spans="2:7" ht="65.25" customHeight="1" thickBot="1" x14ac:dyDescent="0.4">
      <c r="B23" s="43"/>
      <c r="C23" s="589"/>
      <c r="D23" s="590"/>
      <c r="E23" s="590"/>
      <c r="F23" s="591"/>
      <c r="G23" s="42"/>
    </row>
    <row r="24" spans="2:7" x14ac:dyDescent="0.35">
      <c r="B24" s="43"/>
      <c r="C24" s="45"/>
      <c r="D24" s="45"/>
      <c r="E24" s="45"/>
      <c r="F24" s="45"/>
      <c r="G24" s="42"/>
    </row>
    <row r="25" spans="2:7" ht="15" thickBot="1" x14ac:dyDescent="0.4">
      <c r="B25" s="47"/>
      <c r="C25" s="48"/>
      <c r="D25" s="48"/>
      <c r="E25" s="48"/>
      <c r="F25" s="48"/>
      <c r="G25" s="49"/>
    </row>
    <row r="26" spans="2:7" x14ac:dyDescent="0.35">
      <c r="B26" s="230"/>
      <c r="C26" s="230"/>
      <c r="D26" s="230"/>
      <c r="E26" s="230"/>
      <c r="F26" s="230"/>
      <c r="G26" s="230"/>
    </row>
    <row r="27" spans="2:7" x14ac:dyDescent="0.35">
      <c r="B27" s="230"/>
      <c r="C27" s="230"/>
      <c r="D27" s="230"/>
      <c r="E27" s="230"/>
      <c r="F27" s="230"/>
      <c r="G27" s="230"/>
    </row>
    <row r="28" spans="2:7" x14ac:dyDescent="0.35">
      <c r="B28" s="230"/>
      <c r="C28" s="230"/>
      <c r="D28" s="230"/>
      <c r="E28" s="230"/>
      <c r="F28" s="230"/>
      <c r="G28" s="230"/>
    </row>
    <row r="29" spans="2:7" x14ac:dyDescent="0.35">
      <c r="B29" s="230"/>
      <c r="C29" s="230"/>
      <c r="D29" s="230"/>
      <c r="E29" s="230"/>
      <c r="F29" s="230"/>
      <c r="G29" s="230"/>
    </row>
    <row r="30" spans="2:7" x14ac:dyDescent="0.35">
      <c r="B30" s="230"/>
      <c r="C30" s="230"/>
      <c r="D30" s="230"/>
      <c r="E30" s="230"/>
      <c r="F30" s="230"/>
      <c r="G30" s="230"/>
    </row>
    <row r="31" spans="2:7" x14ac:dyDescent="0.35">
      <c r="B31" s="230"/>
      <c r="C31" s="230"/>
      <c r="D31" s="230"/>
      <c r="E31" s="230"/>
      <c r="F31" s="230"/>
      <c r="G31" s="230"/>
    </row>
    <row r="32" spans="2:7" x14ac:dyDescent="0.35">
      <c r="B32" s="230"/>
      <c r="C32" s="592"/>
      <c r="D32" s="592"/>
      <c r="E32" s="229"/>
      <c r="F32" s="230"/>
      <c r="G32" s="230"/>
    </row>
    <row r="33" spans="2:7" x14ac:dyDescent="0.35">
      <c r="B33" s="230"/>
      <c r="C33" s="592"/>
      <c r="D33" s="592"/>
      <c r="E33" s="229"/>
      <c r="F33" s="230"/>
      <c r="G33" s="230"/>
    </row>
    <row r="34" spans="2:7" x14ac:dyDescent="0.35">
      <c r="B34" s="230"/>
      <c r="C34" s="593"/>
      <c r="D34" s="593"/>
      <c r="E34" s="593"/>
      <c r="F34" s="593"/>
      <c r="G34" s="230"/>
    </row>
    <row r="35" spans="2:7" x14ac:dyDescent="0.35">
      <c r="B35" s="230"/>
      <c r="C35" s="594"/>
      <c r="D35" s="594"/>
      <c r="E35" s="595"/>
      <c r="F35" s="595"/>
      <c r="G35" s="230"/>
    </row>
    <row r="36" spans="2:7" x14ac:dyDescent="0.35">
      <c r="B36" s="230"/>
      <c r="C36" s="594"/>
      <c r="D36" s="594"/>
      <c r="E36" s="596"/>
      <c r="F36" s="596"/>
      <c r="G36" s="230"/>
    </row>
    <row r="37" spans="2:7" x14ac:dyDescent="0.35">
      <c r="B37" s="230"/>
      <c r="C37" s="230"/>
      <c r="D37" s="230"/>
      <c r="E37" s="230"/>
      <c r="F37" s="230"/>
      <c r="G37" s="230"/>
    </row>
    <row r="38" spans="2:7" x14ac:dyDescent="0.35">
      <c r="B38" s="230"/>
      <c r="C38" s="592"/>
      <c r="D38" s="592"/>
      <c r="E38" s="229"/>
      <c r="F38" s="230"/>
      <c r="G38" s="230"/>
    </row>
    <row r="39" spans="2:7" x14ac:dyDescent="0.35">
      <c r="B39" s="230"/>
      <c r="C39" s="592"/>
      <c r="D39" s="592"/>
      <c r="E39" s="597"/>
      <c r="F39" s="597"/>
      <c r="G39" s="230"/>
    </row>
    <row r="40" spans="2:7" x14ac:dyDescent="0.35">
      <c r="B40" s="230"/>
      <c r="C40" s="229"/>
      <c r="D40" s="229"/>
      <c r="E40" s="229"/>
      <c r="F40" s="229"/>
      <c r="G40" s="230"/>
    </row>
    <row r="41" spans="2:7" x14ac:dyDescent="0.35">
      <c r="B41" s="230"/>
      <c r="C41" s="594"/>
      <c r="D41" s="594"/>
      <c r="E41" s="595"/>
      <c r="F41" s="595"/>
      <c r="G41" s="230"/>
    </row>
    <row r="42" spans="2:7" x14ac:dyDescent="0.35">
      <c r="B42" s="230"/>
      <c r="C42" s="594"/>
      <c r="D42" s="594"/>
      <c r="E42" s="596"/>
      <c r="F42" s="596"/>
      <c r="G42" s="230"/>
    </row>
    <row r="43" spans="2:7" x14ac:dyDescent="0.35">
      <c r="B43" s="230"/>
      <c r="C43" s="230"/>
      <c r="D43" s="230"/>
      <c r="E43" s="230"/>
      <c r="F43" s="230"/>
      <c r="G43" s="230"/>
    </row>
    <row r="44" spans="2:7" x14ac:dyDescent="0.35">
      <c r="B44" s="230"/>
      <c r="C44" s="592"/>
      <c r="D44" s="592"/>
      <c r="E44" s="230"/>
      <c r="F44" s="230"/>
      <c r="G44" s="230"/>
    </row>
    <row r="45" spans="2:7" x14ac:dyDescent="0.35">
      <c r="B45" s="230"/>
      <c r="C45" s="592"/>
      <c r="D45" s="592"/>
      <c r="E45" s="596"/>
      <c r="F45" s="596"/>
      <c r="G45" s="230"/>
    </row>
    <row r="46" spans="2:7" x14ac:dyDescent="0.35">
      <c r="B46" s="230"/>
      <c r="C46" s="594"/>
      <c r="D46" s="594"/>
      <c r="E46" s="596"/>
      <c r="F46" s="596"/>
      <c r="G46" s="230"/>
    </row>
    <row r="47" spans="2:7" x14ac:dyDescent="0.35">
      <c r="B47" s="230"/>
      <c r="C47" s="6"/>
      <c r="D47" s="230"/>
      <c r="E47" s="6"/>
      <c r="F47" s="230"/>
      <c r="G47" s="230"/>
    </row>
    <row r="48" spans="2:7" x14ac:dyDescent="0.35">
      <c r="B48" s="230"/>
      <c r="C48" s="6"/>
      <c r="D48" s="6"/>
      <c r="E48" s="6"/>
      <c r="F48" s="6"/>
      <c r="G48" s="7"/>
    </row>
  </sheetData>
  <mergeCells count="38">
    <mergeCell ref="C46:D46"/>
    <mergeCell ref="E46:F46"/>
    <mergeCell ref="C41:D41"/>
    <mergeCell ref="E41:F41"/>
    <mergeCell ref="C42:D42"/>
    <mergeCell ref="C45:D45"/>
    <mergeCell ref="E45:F45"/>
    <mergeCell ref="C38:D38"/>
    <mergeCell ref="C39:D39"/>
    <mergeCell ref="E39:F39"/>
    <mergeCell ref="E42:F42"/>
    <mergeCell ref="C44:D44"/>
    <mergeCell ref="C33:D33"/>
    <mergeCell ref="C34:F34"/>
    <mergeCell ref="C35:D35"/>
    <mergeCell ref="E35:F35"/>
    <mergeCell ref="C36:D36"/>
    <mergeCell ref="E36:F36"/>
    <mergeCell ref="C21:F21"/>
    <mergeCell ref="C22:D22"/>
    <mergeCell ref="E22:F22"/>
    <mergeCell ref="C23:F23"/>
    <mergeCell ref="C32:D32"/>
    <mergeCell ref="E13:F13"/>
    <mergeCell ref="C15:F15"/>
    <mergeCell ref="C16:F16"/>
    <mergeCell ref="E17:F17"/>
    <mergeCell ref="E18:F18"/>
    <mergeCell ref="E8:F8"/>
    <mergeCell ref="E9:F9"/>
    <mergeCell ref="E10:F10"/>
    <mergeCell ref="E11:F11"/>
    <mergeCell ref="E12:F12"/>
    <mergeCell ref="C3:F3"/>
    <mergeCell ref="B4:F4"/>
    <mergeCell ref="C5:D5"/>
    <mergeCell ref="C6:F6"/>
    <mergeCell ref="E7:F7"/>
  </mergeCells>
  <dataValidations count="2">
    <dataValidation type="list" allowBlank="1" showInputMessage="1" showErrorMessage="1" sqref="E45">
      <formula1>$K$52:$K$53</formula1>
    </dataValidation>
    <dataValidation type="whole" allowBlank="1" showInputMessage="1" showErrorMessage="1" sqref="E41">
      <formula1>-999999999</formula1>
      <formula2>999999999</formula2>
    </dataValidation>
  </dataValidation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8"/>
  <sheetViews>
    <sheetView topLeftCell="A43" zoomScale="80" zoomScaleNormal="80" workbookViewId="0">
      <selection activeCell="I10" sqref="I10"/>
    </sheetView>
  </sheetViews>
  <sheetFormatPr defaultColWidth="8.81640625" defaultRowHeight="14.5" x14ac:dyDescent="0.35"/>
  <cols>
    <col min="1" max="1" width="2.1796875" style="332" customWidth="1"/>
    <col min="2" max="2" width="2.26953125" style="332" customWidth="1"/>
    <col min="3" max="3" width="22.453125" style="349" customWidth="1"/>
    <col min="4" max="4" width="15.453125" style="332" customWidth="1"/>
    <col min="5" max="5" width="1.7265625" style="332" customWidth="1"/>
    <col min="6" max="7" width="18.81640625" style="332" customWidth="1"/>
    <col min="8" max="8" width="32" style="332" customWidth="1"/>
    <col min="9" max="9" width="93.453125" style="332" customWidth="1"/>
    <col min="10" max="10" width="20.81640625" style="331" customWidth="1"/>
    <col min="11" max="11" width="2.7265625" style="332" customWidth="1"/>
    <col min="12" max="12" width="2" style="332" customWidth="1"/>
    <col min="13" max="13" width="40.7265625" style="332" customWidth="1"/>
    <col min="14" max="16384" width="8.81640625" style="332"/>
  </cols>
  <sheetData>
    <row r="1" spans="1:53" ht="15" thickBot="1" x14ac:dyDescent="0.4">
      <c r="A1" s="328"/>
      <c r="B1" s="328"/>
      <c r="C1" s="329"/>
      <c r="D1" s="328"/>
      <c r="E1" s="328"/>
      <c r="F1" s="328"/>
      <c r="G1" s="328"/>
      <c r="H1" s="328"/>
      <c r="I1" s="330"/>
      <c r="K1" s="328"/>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row>
    <row r="2" spans="1:53" ht="15" thickBot="1" x14ac:dyDescent="0.4">
      <c r="A2" s="328"/>
      <c r="B2" s="333"/>
      <c r="C2" s="334"/>
      <c r="D2" s="335"/>
      <c r="E2" s="335"/>
      <c r="F2" s="335"/>
      <c r="G2" s="335"/>
      <c r="H2" s="335"/>
      <c r="I2" s="336"/>
      <c r="J2" s="337"/>
      <c r="K2" s="338"/>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row>
    <row r="3" spans="1:53" ht="20.5" thickBot="1" x14ac:dyDescent="0.45">
      <c r="A3" s="328"/>
      <c r="B3" s="339"/>
      <c r="C3" s="571" t="s">
        <v>260</v>
      </c>
      <c r="D3" s="572"/>
      <c r="E3" s="572"/>
      <c r="F3" s="572"/>
      <c r="G3" s="572"/>
      <c r="H3" s="572"/>
      <c r="I3" s="572"/>
      <c r="J3" s="573"/>
      <c r="K3" s="79"/>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row>
    <row r="4" spans="1:53" ht="15" customHeight="1" x14ac:dyDescent="0.35">
      <c r="A4" s="328"/>
      <c r="B4" s="340"/>
      <c r="C4" s="598" t="s">
        <v>222</v>
      </c>
      <c r="D4" s="598"/>
      <c r="E4" s="598"/>
      <c r="F4" s="598"/>
      <c r="G4" s="598"/>
      <c r="H4" s="598"/>
      <c r="I4" s="598"/>
      <c r="J4" s="598"/>
      <c r="K4" s="265"/>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row>
    <row r="5" spans="1:53" ht="15" customHeight="1" x14ac:dyDescent="0.35">
      <c r="A5" s="328"/>
      <c r="B5" s="340"/>
      <c r="C5" s="231"/>
      <c r="D5" s="231"/>
      <c r="E5" s="231"/>
      <c r="F5" s="231"/>
      <c r="G5" s="231"/>
      <c r="H5" s="231"/>
      <c r="I5" s="231"/>
      <c r="J5" s="236"/>
      <c r="K5" s="265"/>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row>
    <row r="6" spans="1:53" x14ac:dyDescent="0.35">
      <c r="A6" s="328"/>
      <c r="B6" s="340"/>
      <c r="C6" s="341"/>
      <c r="D6" s="44"/>
      <c r="E6" s="44"/>
      <c r="F6" s="44"/>
      <c r="G6" s="44"/>
      <c r="H6" s="44"/>
      <c r="I6" s="342"/>
      <c r="J6" s="343"/>
      <c r="K6" s="265"/>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row>
    <row r="7" spans="1:53" ht="29.25" customHeight="1" thickBot="1" x14ac:dyDescent="0.4">
      <c r="A7" s="328"/>
      <c r="B7" s="340"/>
      <c r="C7" s="341"/>
      <c r="D7" s="599" t="s">
        <v>261</v>
      </c>
      <c r="E7" s="599"/>
      <c r="F7" s="599" t="s">
        <v>265</v>
      </c>
      <c r="G7" s="599"/>
      <c r="H7" s="599"/>
      <c r="I7" s="344" t="s">
        <v>266</v>
      </c>
      <c r="J7" s="344" t="s">
        <v>231</v>
      </c>
      <c r="K7" s="265"/>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row>
    <row r="8" spans="1:53" s="349" customFormat="1" ht="160" customHeight="1" thickBot="1" x14ac:dyDescent="0.4">
      <c r="A8" s="329"/>
      <c r="B8" s="345"/>
      <c r="C8" s="346" t="s">
        <v>258</v>
      </c>
      <c r="D8" s="600" t="s">
        <v>684</v>
      </c>
      <c r="E8" s="601"/>
      <c r="F8" s="602" t="s">
        <v>867</v>
      </c>
      <c r="G8" s="603"/>
      <c r="H8" s="604"/>
      <c r="I8" s="347" t="s">
        <v>868</v>
      </c>
      <c r="J8" s="348" t="s">
        <v>685</v>
      </c>
      <c r="K8" s="265"/>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row>
    <row r="9" spans="1:53" s="349" customFormat="1" ht="165.65" customHeight="1" thickBot="1" x14ac:dyDescent="0.4">
      <c r="A9" s="329"/>
      <c r="B9" s="345"/>
      <c r="C9" s="346"/>
      <c r="D9" s="600" t="s">
        <v>686</v>
      </c>
      <c r="E9" s="605"/>
      <c r="F9" s="606" t="s">
        <v>869</v>
      </c>
      <c r="G9" s="607"/>
      <c r="H9" s="608"/>
      <c r="I9" s="418" t="s">
        <v>943</v>
      </c>
      <c r="J9" s="348" t="s">
        <v>685</v>
      </c>
      <c r="K9" s="35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row>
    <row r="10" spans="1:53" s="349" customFormat="1" ht="255.75" customHeight="1" thickBot="1" x14ac:dyDescent="0.4">
      <c r="A10" s="329"/>
      <c r="B10" s="345"/>
      <c r="C10" s="346"/>
      <c r="D10" s="600" t="s">
        <v>687</v>
      </c>
      <c r="E10" s="605"/>
      <c r="F10" s="602" t="s">
        <v>944</v>
      </c>
      <c r="G10" s="603"/>
      <c r="H10" s="604"/>
      <c r="I10" s="351" t="s">
        <v>945</v>
      </c>
      <c r="J10" s="352" t="s">
        <v>20</v>
      </c>
      <c r="K10" s="35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row>
    <row r="11" spans="1:53" s="349" customFormat="1" ht="342.75" customHeight="1" thickBot="1" x14ac:dyDescent="0.4">
      <c r="A11" s="329"/>
      <c r="B11" s="341"/>
      <c r="C11" s="353"/>
      <c r="D11" s="600" t="s">
        <v>688</v>
      </c>
      <c r="E11" s="605"/>
      <c r="F11" s="602" t="s">
        <v>860</v>
      </c>
      <c r="G11" s="603"/>
      <c r="H11" s="604"/>
      <c r="I11" s="418" t="s">
        <v>916</v>
      </c>
      <c r="J11" s="352" t="s">
        <v>685</v>
      </c>
      <c r="K11" s="35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row>
    <row r="12" spans="1:53" s="349" customFormat="1" ht="142.5" customHeight="1" thickBot="1" x14ac:dyDescent="0.4">
      <c r="A12" s="329"/>
      <c r="B12" s="341"/>
      <c r="C12" s="353"/>
      <c r="D12" s="609" t="s">
        <v>689</v>
      </c>
      <c r="E12" s="605"/>
      <c r="F12" s="602" t="s">
        <v>861</v>
      </c>
      <c r="G12" s="603"/>
      <c r="H12" s="604"/>
      <c r="I12" s="241" t="s">
        <v>908</v>
      </c>
      <c r="J12" s="352" t="s">
        <v>20</v>
      </c>
      <c r="K12" s="35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row>
    <row r="13" spans="1:53" s="349" customFormat="1" ht="186.65" customHeight="1" thickBot="1" x14ac:dyDescent="0.4">
      <c r="A13" s="329"/>
      <c r="B13" s="341"/>
      <c r="C13" s="353"/>
      <c r="D13" s="600" t="s">
        <v>690</v>
      </c>
      <c r="E13" s="605"/>
      <c r="F13" s="602" t="s">
        <v>862</v>
      </c>
      <c r="G13" s="603"/>
      <c r="H13" s="604"/>
      <c r="I13" s="241" t="s">
        <v>863</v>
      </c>
      <c r="J13" s="352" t="s">
        <v>685</v>
      </c>
      <c r="K13" s="35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row>
    <row r="14" spans="1:53" s="349" customFormat="1" ht="204" customHeight="1" thickBot="1" x14ac:dyDescent="0.4">
      <c r="A14" s="329"/>
      <c r="B14" s="341"/>
      <c r="C14" s="353"/>
      <c r="D14" s="600" t="s">
        <v>691</v>
      </c>
      <c r="E14" s="605"/>
      <c r="F14" s="603" t="s">
        <v>864</v>
      </c>
      <c r="G14" s="603"/>
      <c r="H14" s="604"/>
      <c r="I14" s="418" t="s">
        <v>915</v>
      </c>
      <c r="J14" s="352" t="s">
        <v>685</v>
      </c>
      <c r="K14" s="35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row>
    <row r="15" spans="1:53" s="349" customFormat="1" ht="206.5" customHeight="1" thickBot="1" x14ac:dyDescent="0.4">
      <c r="A15" s="329"/>
      <c r="B15" s="341"/>
      <c r="C15" s="353"/>
      <c r="D15" s="354" t="s">
        <v>692</v>
      </c>
      <c r="E15" s="355"/>
      <c r="F15" s="602" t="s">
        <v>865</v>
      </c>
      <c r="G15" s="603"/>
      <c r="H15" s="604"/>
      <c r="I15" s="241" t="s">
        <v>866</v>
      </c>
      <c r="J15" s="352" t="s">
        <v>685</v>
      </c>
      <c r="K15" s="35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row>
    <row r="16" spans="1:53" s="349" customFormat="1" ht="164.25" customHeight="1" thickBot="1" x14ac:dyDescent="0.4">
      <c r="A16" s="329"/>
      <c r="B16" s="341"/>
      <c r="C16" s="353"/>
      <c r="D16" s="602" t="s">
        <v>693</v>
      </c>
      <c r="E16" s="604"/>
      <c r="F16" s="603" t="s">
        <v>897</v>
      </c>
      <c r="G16" s="603"/>
      <c r="H16" s="604"/>
      <c r="I16" s="241" t="s">
        <v>921</v>
      </c>
      <c r="J16" s="352" t="s">
        <v>685</v>
      </c>
      <c r="K16" s="350"/>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row>
    <row r="17" spans="1:53" s="349" customFormat="1" ht="18.75" customHeight="1" thickBot="1" x14ac:dyDescent="0.4">
      <c r="A17" s="329"/>
      <c r="B17" s="357"/>
      <c r="C17" s="358"/>
      <c r="D17" s="358"/>
      <c r="E17" s="358"/>
      <c r="F17" s="358"/>
      <c r="G17" s="358"/>
      <c r="H17" s="358"/>
      <c r="I17" s="359" t="s">
        <v>262</v>
      </c>
      <c r="J17" s="360" t="s">
        <v>685</v>
      </c>
      <c r="K17" s="35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row>
    <row r="18" spans="1:53" s="349" customFormat="1" ht="18.75" customHeight="1" x14ac:dyDescent="0.35">
      <c r="A18" s="329"/>
      <c r="B18" s="345"/>
      <c r="C18" s="353"/>
      <c r="D18" s="358"/>
      <c r="E18" s="358"/>
      <c r="F18" s="358"/>
      <c r="G18" s="358"/>
      <c r="H18" s="358"/>
      <c r="I18" s="361"/>
      <c r="J18" s="362"/>
      <c r="K18" s="35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row>
    <row r="19" spans="1:53" s="349" customFormat="1" ht="15.5" x14ac:dyDescent="0.35">
      <c r="A19" s="329"/>
      <c r="B19" s="345"/>
      <c r="C19" s="353"/>
      <c r="D19" s="358"/>
      <c r="E19" s="358"/>
      <c r="F19" s="358"/>
      <c r="G19" s="358"/>
      <c r="H19" s="363"/>
      <c r="I19" s="363"/>
      <c r="J19" s="364"/>
      <c r="K19" s="35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row>
    <row r="20" spans="1:53" s="349" customFormat="1" ht="15.75" customHeight="1" thickBot="1" x14ac:dyDescent="0.4">
      <c r="A20" s="329"/>
      <c r="B20" s="345"/>
      <c r="C20" s="610" t="s">
        <v>694</v>
      </c>
      <c r="D20" s="610"/>
      <c r="E20" s="610"/>
      <c r="F20" s="610"/>
      <c r="G20" s="610"/>
      <c r="H20" s="610"/>
      <c r="I20" s="610"/>
      <c r="J20" s="366"/>
      <c r="K20" s="35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row>
    <row r="21" spans="1:53" s="349" customFormat="1" ht="16" thickBot="1" x14ac:dyDescent="0.4">
      <c r="A21" s="329"/>
      <c r="B21" s="345"/>
      <c r="C21" s="353"/>
      <c r="D21" s="367" t="s">
        <v>59</v>
      </c>
      <c r="E21" s="368"/>
      <c r="F21" s="368" t="s">
        <v>695</v>
      </c>
      <c r="G21" s="368"/>
      <c r="H21" s="368" t="s">
        <v>696</v>
      </c>
      <c r="I21" s="369"/>
      <c r="J21" s="366"/>
      <c r="K21" s="35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row>
    <row r="22" spans="1:53" s="349" customFormat="1" ht="13.5" customHeight="1" thickBot="1" x14ac:dyDescent="0.4">
      <c r="A22" s="329"/>
      <c r="B22" s="345"/>
      <c r="C22" s="353"/>
      <c r="D22" s="367" t="s">
        <v>61</v>
      </c>
      <c r="E22" s="368"/>
      <c r="F22" s="370" t="s">
        <v>697</v>
      </c>
      <c r="G22" s="370"/>
      <c r="H22" s="368"/>
      <c r="I22" s="369"/>
      <c r="J22" s="366"/>
      <c r="K22" s="35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row>
    <row r="23" spans="1:53" s="349" customFormat="1" ht="30.75" customHeight="1" thickBot="1" x14ac:dyDescent="0.4">
      <c r="A23" s="329"/>
      <c r="B23" s="345"/>
      <c r="C23" s="353"/>
      <c r="D23" s="358"/>
      <c r="E23" s="358"/>
      <c r="F23" s="358"/>
      <c r="G23" s="358"/>
      <c r="H23" s="237"/>
      <c r="I23" s="237"/>
      <c r="J23" s="371"/>
      <c r="K23" s="35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row>
    <row r="24" spans="1:53" s="349" customFormat="1" ht="30.75" customHeight="1" x14ac:dyDescent="0.35">
      <c r="A24" s="329"/>
      <c r="B24" s="345"/>
      <c r="C24" s="237" t="s">
        <v>223</v>
      </c>
      <c r="D24" s="611" t="s">
        <v>698</v>
      </c>
      <c r="E24" s="612"/>
      <c r="F24" s="612"/>
      <c r="G24" s="612"/>
      <c r="H24" s="612"/>
      <c r="I24" s="612"/>
      <c r="J24" s="613"/>
      <c r="K24" s="35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row>
    <row r="25" spans="1:53" s="349" customFormat="1" ht="30.75" customHeight="1" x14ac:dyDescent="0.35">
      <c r="A25" s="329"/>
      <c r="B25" s="345"/>
      <c r="C25" s="237"/>
      <c r="D25" s="614"/>
      <c r="E25" s="615"/>
      <c r="F25" s="615"/>
      <c r="G25" s="615"/>
      <c r="H25" s="615"/>
      <c r="I25" s="615"/>
      <c r="J25" s="616"/>
      <c r="K25" s="35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row>
    <row r="26" spans="1:53" s="349" customFormat="1" ht="39" customHeight="1" x14ac:dyDescent="0.35">
      <c r="A26" s="329"/>
      <c r="B26" s="345"/>
      <c r="C26" s="237"/>
      <c r="D26" s="614"/>
      <c r="E26" s="615"/>
      <c r="F26" s="615"/>
      <c r="G26" s="615"/>
      <c r="H26" s="615"/>
      <c r="I26" s="615"/>
      <c r="J26" s="616"/>
      <c r="K26" s="35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row>
    <row r="27" spans="1:53" s="349" customFormat="1" ht="16" thickBot="1" x14ac:dyDescent="0.4">
      <c r="A27" s="329"/>
      <c r="B27" s="345"/>
      <c r="C27" s="237"/>
      <c r="D27" s="617"/>
      <c r="E27" s="618"/>
      <c r="F27" s="618"/>
      <c r="G27" s="618"/>
      <c r="H27" s="618"/>
      <c r="I27" s="618"/>
      <c r="J27" s="619"/>
      <c r="K27" s="35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row>
    <row r="28" spans="1:53" s="349" customFormat="1" ht="16" thickBot="1" x14ac:dyDescent="0.4">
      <c r="A28" s="329"/>
      <c r="B28" s="372"/>
      <c r="C28" s="237"/>
      <c r="D28" s="238"/>
      <c r="E28" s="239"/>
      <c r="F28" s="239"/>
      <c r="G28" s="239"/>
      <c r="H28" s="239"/>
      <c r="I28" s="373"/>
      <c r="J28" s="371"/>
      <c r="K28" s="35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row>
    <row r="29" spans="1:53" ht="15.75" customHeight="1" thickBot="1" x14ac:dyDescent="0.4">
      <c r="A29" s="329"/>
      <c r="B29" s="345"/>
      <c r="C29" s="237"/>
      <c r="D29" s="237"/>
      <c r="E29" s="237"/>
      <c r="F29" s="237"/>
      <c r="G29" s="237"/>
      <c r="H29" s="375"/>
      <c r="I29" s="365" t="s">
        <v>266</v>
      </c>
      <c r="J29" s="365" t="s">
        <v>231</v>
      </c>
      <c r="K29" s="350"/>
      <c r="L29" s="376"/>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row>
    <row r="30" spans="1:53" ht="39.75" customHeight="1" thickBot="1" x14ac:dyDescent="0.4">
      <c r="A30" s="328"/>
      <c r="B30" s="345"/>
      <c r="C30" s="377"/>
      <c r="D30" s="620" t="s">
        <v>261</v>
      </c>
      <c r="E30" s="620"/>
      <c r="F30" s="375" t="s">
        <v>265</v>
      </c>
      <c r="G30" s="375"/>
      <c r="H30" s="375"/>
      <c r="I30" s="375"/>
      <c r="J30" s="375"/>
      <c r="K30" s="350"/>
      <c r="L30" s="376"/>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row>
    <row r="31" spans="1:53" ht="39.75" customHeight="1" thickBot="1" x14ac:dyDescent="0.4">
      <c r="A31" s="328"/>
      <c r="B31" s="345"/>
      <c r="C31" s="377"/>
      <c r="D31" s="375"/>
      <c r="E31" s="375"/>
      <c r="F31" s="375"/>
      <c r="G31" s="375"/>
      <c r="H31" s="375"/>
      <c r="I31" s="375"/>
      <c r="J31" s="375"/>
      <c r="K31" s="350"/>
      <c r="L31" s="376"/>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row>
    <row r="32" spans="1:53" ht="193.5" customHeight="1" thickBot="1" x14ac:dyDescent="0.4">
      <c r="A32" s="328"/>
      <c r="B32" s="345"/>
      <c r="C32" s="346" t="s">
        <v>259</v>
      </c>
      <c r="D32" s="600" t="s">
        <v>684</v>
      </c>
      <c r="E32" s="601"/>
      <c r="F32" s="602" t="s">
        <v>870</v>
      </c>
      <c r="G32" s="603"/>
      <c r="H32" s="604"/>
      <c r="I32" s="240" t="s">
        <v>898</v>
      </c>
      <c r="J32" s="352" t="s">
        <v>685</v>
      </c>
      <c r="K32" s="35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row>
    <row r="33" spans="1:53" ht="123.75" customHeight="1" thickBot="1" x14ac:dyDescent="0.4">
      <c r="A33" s="328"/>
      <c r="B33" s="345"/>
      <c r="C33" s="346"/>
      <c r="D33" s="600" t="s">
        <v>686</v>
      </c>
      <c r="E33" s="605"/>
      <c r="F33" s="606" t="s">
        <v>869</v>
      </c>
      <c r="G33" s="607"/>
      <c r="H33" s="608"/>
      <c r="I33" s="240" t="s">
        <v>873</v>
      </c>
      <c r="J33" s="352" t="s">
        <v>20</v>
      </c>
      <c r="K33" s="35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row>
    <row r="34" spans="1:53" ht="210" customHeight="1" thickBot="1" x14ac:dyDescent="0.4">
      <c r="A34" s="328"/>
      <c r="B34" s="345"/>
      <c r="C34" s="346"/>
      <c r="D34" s="600" t="s">
        <v>687</v>
      </c>
      <c r="E34" s="605"/>
      <c r="F34" s="602" t="s">
        <v>859</v>
      </c>
      <c r="G34" s="603"/>
      <c r="H34" s="604"/>
      <c r="I34" s="240" t="s">
        <v>871</v>
      </c>
      <c r="J34" s="352" t="s">
        <v>20</v>
      </c>
      <c r="K34" s="35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row>
    <row r="35" spans="1:53" ht="232" customHeight="1" thickBot="1" x14ac:dyDescent="0.4">
      <c r="A35" s="328"/>
      <c r="B35" s="345"/>
      <c r="C35" s="346"/>
      <c r="D35" s="609" t="s">
        <v>688</v>
      </c>
      <c r="E35" s="605"/>
      <c r="F35" s="602" t="s">
        <v>860</v>
      </c>
      <c r="G35" s="603"/>
      <c r="H35" s="604"/>
      <c r="I35" s="240" t="s">
        <v>872</v>
      </c>
      <c r="J35" s="352" t="s">
        <v>685</v>
      </c>
      <c r="K35" s="35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row>
    <row r="36" spans="1:53" ht="180.75" customHeight="1" thickBot="1" x14ac:dyDescent="0.4">
      <c r="A36" s="328"/>
      <c r="B36" s="345"/>
      <c r="C36" s="346"/>
      <c r="D36" s="609" t="s">
        <v>699</v>
      </c>
      <c r="E36" s="605"/>
      <c r="F36" s="602" t="s">
        <v>861</v>
      </c>
      <c r="G36" s="603"/>
      <c r="H36" s="604"/>
      <c r="I36" s="240" t="s">
        <v>874</v>
      </c>
      <c r="J36" s="352" t="s">
        <v>685</v>
      </c>
      <c r="K36" s="35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row>
    <row r="37" spans="1:53" ht="96.75" customHeight="1" thickBot="1" x14ac:dyDescent="0.4">
      <c r="A37" s="328"/>
      <c r="B37" s="345"/>
      <c r="C37" s="346"/>
      <c r="D37" s="609" t="s">
        <v>690</v>
      </c>
      <c r="E37" s="605"/>
      <c r="F37" s="602" t="s">
        <v>862</v>
      </c>
      <c r="G37" s="603"/>
      <c r="H37" s="604"/>
      <c r="I37" s="240" t="s">
        <v>899</v>
      </c>
      <c r="J37" s="352" t="s">
        <v>685</v>
      </c>
      <c r="K37" s="35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row>
    <row r="38" spans="1:53" ht="159.75" customHeight="1" thickBot="1" x14ac:dyDescent="0.4">
      <c r="A38" s="328"/>
      <c r="B38" s="345"/>
      <c r="C38" s="346"/>
      <c r="D38" s="378" t="s">
        <v>691</v>
      </c>
      <c r="E38" s="355"/>
      <c r="F38" s="603" t="s">
        <v>864</v>
      </c>
      <c r="G38" s="603"/>
      <c r="H38" s="604"/>
      <c r="I38" s="240" t="s">
        <v>875</v>
      </c>
      <c r="J38" s="352" t="s">
        <v>685</v>
      </c>
      <c r="K38" s="35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row>
    <row r="39" spans="1:53" ht="221.25" customHeight="1" thickBot="1" x14ac:dyDescent="0.4">
      <c r="A39" s="328"/>
      <c r="B39" s="345"/>
      <c r="C39" s="346"/>
      <c r="D39" s="600" t="s">
        <v>700</v>
      </c>
      <c r="E39" s="605"/>
      <c r="F39" s="602" t="s">
        <v>865</v>
      </c>
      <c r="G39" s="603"/>
      <c r="H39" s="604"/>
      <c r="I39" s="379" t="s">
        <v>900</v>
      </c>
      <c r="J39" s="352" t="s">
        <v>685</v>
      </c>
      <c r="K39" s="35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row>
    <row r="40" spans="1:53" ht="117.75" customHeight="1" thickBot="1" x14ac:dyDescent="0.4">
      <c r="A40" s="328"/>
      <c r="B40" s="345"/>
      <c r="C40" s="346"/>
      <c r="D40" s="600" t="s">
        <v>693</v>
      </c>
      <c r="E40" s="605"/>
      <c r="F40" s="603" t="s">
        <v>897</v>
      </c>
      <c r="G40" s="603"/>
      <c r="H40" s="604"/>
      <c r="I40" s="438" t="s">
        <v>941</v>
      </c>
      <c r="J40" s="360" t="s">
        <v>685</v>
      </c>
      <c r="K40" s="350"/>
      <c r="M40" s="425"/>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row>
    <row r="41" spans="1:53" ht="18.75" customHeight="1" thickBot="1" x14ac:dyDescent="0.4">
      <c r="A41" s="328"/>
      <c r="B41" s="345"/>
      <c r="C41" s="346"/>
      <c r="D41" s="600"/>
      <c r="E41" s="605"/>
      <c r="F41" s="447"/>
      <c r="G41" s="447"/>
      <c r="H41" s="447"/>
      <c r="I41" s="378" t="s">
        <v>262</v>
      </c>
      <c r="J41" s="360" t="s">
        <v>685</v>
      </c>
      <c r="K41" s="35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row>
    <row r="42" spans="1:53" ht="15.5" x14ac:dyDescent="0.35">
      <c r="A42" s="328"/>
      <c r="B42" s="345"/>
      <c r="C42" s="377"/>
      <c r="D42" s="377"/>
      <c r="E42" s="377"/>
      <c r="F42" s="455"/>
      <c r="G42" s="455"/>
      <c r="H42" s="455"/>
      <c r="I42" s="361"/>
      <c r="J42" s="362"/>
      <c r="K42" s="35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row>
    <row r="43" spans="1:53" ht="227.25" customHeight="1" x14ac:dyDescent="0.35">
      <c r="A43" s="328"/>
      <c r="B43" s="345"/>
      <c r="C43" s="237" t="s">
        <v>223</v>
      </c>
      <c r="D43" s="622" t="s">
        <v>876</v>
      </c>
      <c r="E43" s="623"/>
      <c r="F43" s="623"/>
      <c r="G43" s="623"/>
      <c r="H43" s="623"/>
      <c r="I43" s="623"/>
      <c r="J43" s="624"/>
      <c r="K43" s="35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row>
    <row r="44" spans="1:53" ht="15.5" x14ac:dyDescent="0.35">
      <c r="A44" s="328"/>
      <c r="B44" s="345"/>
      <c r="C44" s="237"/>
      <c r="D44" s="380"/>
      <c r="E44" s="381"/>
      <c r="F44" s="381"/>
      <c r="G44" s="381"/>
      <c r="H44" s="381"/>
      <c r="I44" s="381"/>
      <c r="J44" s="244"/>
      <c r="K44" s="35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row>
    <row r="45" spans="1:53" ht="15.5" x14ac:dyDescent="0.35">
      <c r="A45" s="328"/>
      <c r="B45" s="345"/>
      <c r="C45" s="237"/>
      <c r="D45" s="380"/>
      <c r="E45" s="381"/>
      <c r="F45" s="440"/>
      <c r="G45" s="440"/>
      <c r="H45" s="440"/>
      <c r="I45" s="381"/>
      <c r="J45" s="244"/>
      <c r="K45" s="35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row>
    <row r="46" spans="1:53" ht="16" thickBot="1" x14ac:dyDescent="0.4">
      <c r="A46" s="328"/>
      <c r="B46" s="345"/>
      <c r="C46" s="237"/>
      <c r="D46" s="383"/>
      <c r="E46" s="382"/>
      <c r="F46" s="448"/>
      <c r="G46" s="448"/>
      <c r="H46" s="448"/>
      <c r="I46" s="382"/>
      <c r="J46" s="247"/>
      <c r="K46" s="35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row>
    <row r="47" spans="1:53" ht="16" thickBot="1" x14ac:dyDescent="0.4">
      <c r="A47" s="328"/>
      <c r="B47" s="345"/>
      <c r="C47" s="377"/>
      <c r="D47" s="384" t="s">
        <v>694</v>
      </c>
      <c r="E47" s="385"/>
      <c r="F47" s="449"/>
      <c r="G47" s="450"/>
      <c r="H47" s="450"/>
      <c r="I47" s="377"/>
      <c r="J47" s="362"/>
      <c r="K47" s="35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row>
    <row r="48" spans="1:53" ht="16" thickBot="1" x14ac:dyDescent="0.4">
      <c r="A48" s="328"/>
      <c r="B48" s="345"/>
      <c r="C48" s="377"/>
      <c r="D48" s="386" t="s">
        <v>59</v>
      </c>
      <c r="E48" s="367"/>
      <c r="F48" s="368" t="s">
        <v>701</v>
      </c>
      <c r="G48" s="370"/>
      <c r="H48" s="368"/>
      <c r="I48" s="454"/>
      <c r="J48" s="362"/>
      <c r="K48" s="35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row>
    <row r="49" spans="1:53" ht="16" thickBot="1" x14ac:dyDescent="0.4">
      <c r="A49" s="328"/>
      <c r="B49" s="345"/>
      <c r="C49" s="377"/>
      <c r="D49" s="386" t="s">
        <v>61</v>
      </c>
      <c r="E49" s="367"/>
      <c r="F49" s="451" t="s">
        <v>702</v>
      </c>
      <c r="G49" s="451"/>
      <c r="H49" s="452"/>
      <c r="I49" s="454"/>
      <c r="J49" s="362"/>
      <c r="K49" s="35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row>
    <row r="50" spans="1:53" ht="15.5" x14ac:dyDescent="0.35">
      <c r="A50" s="328"/>
      <c r="B50" s="345"/>
      <c r="C50" s="377"/>
      <c r="D50" s="386"/>
      <c r="E50" s="453"/>
      <c r="F50" s="377"/>
      <c r="G50" s="377"/>
      <c r="H50" s="439"/>
      <c r="I50" s="453"/>
      <c r="J50" s="362"/>
      <c r="K50" s="35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row>
    <row r="51" spans="1:53" s="349" customFormat="1" ht="63.75" customHeight="1" thickBot="1" x14ac:dyDescent="0.4">
      <c r="A51" s="328"/>
      <c r="B51" s="345"/>
      <c r="C51" s="387"/>
      <c r="D51" s="621" t="s">
        <v>267</v>
      </c>
      <c r="E51" s="621"/>
      <c r="F51" s="388"/>
      <c r="G51" s="388"/>
      <c r="H51" s="389" t="s">
        <v>224</v>
      </c>
      <c r="I51" s="374"/>
      <c r="J51" s="371"/>
      <c r="K51" s="35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row>
    <row r="52" spans="1:53" s="349" customFormat="1" ht="201" customHeight="1" thickBot="1" x14ac:dyDescent="0.4">
      <c r="A52" s="329"/>
      <c r="B52" s="345"/>
      <c r="C52" s="390"/>
      <c r="D52" s="391"/>
      <c r="E52" s="392"/>
      <c r="F52" s="393" t="s">
        <v>225</v>
      </c>
      <c r="G52" s="394"/>
      <c r="H52" s="240" t="s">
        <v>703</v>
      </c>
      <c r="I52" s="395"/>
      <c r="J52" s="396"/>
      <c r="K52" s="35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row>
    <row r="53" spans="1:53" s="349" customFormat="1" ht="138.75" customHeight="1" thickBot="1" x14ac:dyDescent="0.4">
      <c r="A53" s="329"/>
      <c r="B53" s="345"/>
      <c r="C53" s="397"/>
      <c r="D53" s="398"/>
      <c r="E53" s="399"/>
      <c r="F53" s="400" t="s">
        <v>226</v>
      </c>
      <c r="G53" s="401"/>
      <c r="H53" s="240" t="s">
        <v>704</v>
      </c>
      <c r="I53" s="240"/>
      <c r="J53" s="240"/>
      <c r="K53" s="35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row>
    <row r="54" spans="1:53" s="349" customFormat="1" ht="137.25" customHeight="1" thickBot="1" x14ac:dyDescent="0.4">
      <c r="A54" s="329"/>
      <c r="B54" s="345"/>
      <c r="C54" s="397"/>
      <c r="D54" s="398"/>
      <c r="E54" s="399"/>
      <c r="F54" s="400" t="s">
        <v>227</v>
      </c>
      <c r="G54" s="402"/>
      <c r="H54" s="241" t="s">
        <v>705</v>
      </c>
      <c r="I54" s="240"/>
      <c r="J54" s="242"/>
      <c r="K54" s="35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row>
    <row r="55" spans="1:53" s="349" customFormat="1" ht="154.5" customHeight="1" thickBot="1" x14ac:dyDescent="0.4">
      <c r="A55" s="329"/>
      <c r="B55" s="345"/>
      <c r="C55" s="397"/>
      <c r="D55" s="398"/>
      <c r="E55" s="399"/>
      <c r="F55" s="400" t="s">
        <v>228</v>
      </c>
      <c r="G55" s="403"/>
      <c r="H55" s="243" t="s">
        <v>706</v>
      </c>
      <c r="I55" s="240"/>
      <c r="J55" s="244"/>
      <c r="K55" s="35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row>
    <row r="56" spans="1:53" ht="96.75" customHeight="1" thickBot="1" x14ac:dyDescent="0.4">
      <c r="A56" s="329"/>
      <c r="B56" s="345"/>
      <c r="C56" s="397"/>
      <c r="D56" s="398"/>
      <c r="E56" s="399"/>
      <c r="F56" s="400" t="s">
        <v>229</v>
      </c>
      <c r="G56" s="404"/>
      <c r="H56" s="245" t="s">
        <v>707</v>
      </c>
      <c r="I56" s="240"/>
      <c r="J56" s="240"/>
      <c r="K56" s="35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row>
    <row r="57" spans="1:53" ht="113.25" customHeight="1" thickBot="1" x14ac:dyDescent="0.4">
      <c r="A57" s="328"/>
      <c r="B57" s="345"/>
      <c r="C57" s="397"/>
      <c r="D57" s="398"/>
      <c r="E57" s="399"/>
      <c r="F57" s="405" t="s">
        <v>230</v>
      </c>
      <c r="G57" s="406"/>
      <c r="H57" s="246" t="s">
        <v>708</v>
      </c>
      <c r="I57" s="240"/>
      <c r="J57" s="240"/>
      <c r="K57" s="265"/>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row>
    <row r="58" spans="1:53" ht="61.5" customHeight="1" thickBot="1" x14ac:dyDescent="0.4">
      <c r="A58" s="328"/>
      <c r="B58" s="340"/>
      <c r="C58" s="397"/>
      <c r="D58" s="398"/>
      <c r="E58" s="399"/>
      <c r="F58" s="407"/>
      <c r="G58" s="407"/>
      <c r="H58" s="408"/>
      <c r="I58" s="240"/>
      <c r="J58" s="247"/>
      <c r="K58" s="265"/>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row>
    <row r="59" spans="1:53" ht="16" thickBot="1" x14ac:dyDescent="0.4">
      <c r="A59" s="328"/>
      <c r="B59" s="340"/>
      <c r="C59" s="397"/>
      <c r="D59" s="398"/>
      <c r="E59" s="399"/>
      <c r="F59" s="409"/>
      <c r="G59" s="409"/>
      <c r="H59" s="410"/>
      <c r="I59" s="411"/>
      <c r="J59" s="412"/>
      <c r="K59" s="413"/>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row>
    <row r="60" spans="1:53" ht="50.15" customHeight="1" thickBot="1" x14ac:dyDescent="0.4">
      <c r="A60" s="328"/>
      <c r="B60" s="414"/>
      <c r="C60" s="415"/>
      <c r="D60" s="416"/>
      <c r="E60" s="417"/>
      <c r="F60" s="330"/>
      <c r="G60" s="330"/>
      <c r="H60" s="330"/>
      <c r="I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row>
    <row r="61" spans="1:53" ht="50.15" customHeight="1" x14ac:dyDescent="0.35">
      <c r="A61" s="328"/>
      <c r="C61" s="330"/>
      <c r="D61" s="330"/>
      <c r="E61" s="330"/>
      <c r="F61" s="330"/>
      <c r="G61" s="330"/>
      <c r="H61" s="330"/>
      <c r="I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row>
    <row r="62" spans="1:53" ht="49.5" customHeight="1" x14ac:dyDescent="0.35">
      <c r="A62" s="328"/>
      <c r="C62" s="330"/>
      <c r="D62" s="330"/>
      <c r="E62" s="330"/>
      <c r="F62" s="330"/>
      <c r="G62" s="330"/>
      <c r="H62" s="330"/>
      <c r="I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row>
    <row r="63" spans="1:53" ht="50.15" customHeight="1" x14ac:dyDescent="0.35">
      <c r="A63" s="328"/>
      <c r="C63" s="330"/>
      <c r="D63" s="330"/>
      <c r="E63" s="330"/>
      <c r="F63" s="330"/>
      <c r="G63" s="330"/>
      <c r="H63" s="330"/>
      <c r="I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row>
    <row r="64" spans="1:53" ht="50.15" customHeight="1" x14ac:dyDescent="0.35">
      <c r="A64" s="328"/>
      <c r="C64" s="330"/>
      <c r="D64" s="330"/>
      <c r="E64" s="330"/>
      <c r="F64" s="330"/>
      <c r="G64" s="330"/>
      <c r="H64" s="330"/>
      <c r="I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row>
    <row r="65" spans="1:53" ht="50.15" customHeight="1" x14ac:dyDescent="0.35">
      <c r="A65" s="328"/>
      <c r="C65" s="330"/>
      <c r="D65" s="330"/>
      <c r="E65" s="330"/>
      <c r="F65" s="330"/>
      <c r="G65" s="330"/>
      <c r="H65" s="330"/>
      <c r="I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row>
    <row r="66" spans="1:53" x14ac:dyDescent="0.35">
      <c r="A66" s="328"/>
      <c r="C66" s="330"/>
      <c r="D66" s="330"/>
      <c r="E66" s="330"/>
      <c r="F66" s="330"/>
      <c r="G66" s="330"/>
      <c r="H66" s="330"/>
      <c r="I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row>
    <row r="67" spans="1:53" x14ac:dyDescent="0.35">
      <c r="A67" s="328"/>
      <c r="C67" s="330"/>
      <c r="D67" s="330"/>
      <c r="E67" s="330"/>
      <c r="F67" s="330"/>
      <c r="G67" s="330"/>
      <c r="H67" s="330"/>
      <c r="I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row>
    <row r="68" spans="1:53" x14ac:dyDescent="0.35">
      <c r="A68" s="328"/>
      <c r="C68" s="330"/>
      <c r="D68" s="330"/>
      <c r="E68" s="330"/>
      <c r="F68" s="330"/>
      <c r="G68" s="330"/>
      <c r="H68" s="330"/>
      <c r="I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row>
    <row r="69" spans="1:53" x14ac:dyDescent="0.35">
      <c r="A69" s="328"/>
      <c r="C69" s="330"/>
      <c r="D69" s="330"/>
      <c r="E69" s="330"/>
      <c r="F69" s="330"/>
      <c r="G69" s="330"/>
      <c r="H69" s="330"/>
      <c r="I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row>
    <row r="70" spans="1:53" x14ac:dyDescent="0.35">
      <c r="A70" s="330"/>
      <c r="C70" s="330"/>
      <c r="D70" s="330"/>
      <c r="E70" s="330"/>
      <c r="F70" s="330"/>
      <c r="G70" s="330"/>
      <c r="H70" s="330"/>
      <c r="I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row>
    <row r="71" spans="1:53" x14ac:dyDescent="0.35">
      <c r="A71" s="330"/>
      <c r="B71" s="330"/>
      <c r="C71" s="330"/>
      <c r="D71" s="330"/>
      <c r="E71" s="330"/>
      <c r="F71" s="330"/>
      <c r="G71" s="330"/>
      <c r="H71" s="330"/>
      <c r="I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row>
    <row r="72" spans="1:53" x14ac:dyDescent="0.35">
      <c r="A72" s="330"/>
      <c r="B72" s="330"/>
      <c r="C72" s="330"/>
      <c r="D72" s="330"/>
      <c r="E72" s="330"/>
      <c r="F72" s="330"/>
      <c r="G72" s="330"/>
      <c r="H72" s="330"/>
      <c r="I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row>
    <row r="73" spans="1:53" x14ac:dyDescent="0.35">
      <c r="A73" s="330"/>
      <c r="B73" s="330"/>
      <c r="C73" s="330"/>
      <c r="D73" s="330"/>
      <c r="E73" s="330"/>
      <c r="F73" s="330"/>
      <c r="G73" s="330"/>
      <c r="H73" s="330"/>
      <c r="I73" s="330"/>
      <c r="K73" s="330"/>
      <c r="L73" s="330"/>
    </row>
    <row r="74" spans="1:53" x14ac:dyDescent="0.35">
      <c r="A74" s="330"/>
      <c r="B74" s="330"/>
      <c r="C74" s="330"/>
      <c r="D74" s="330"/>
      <c r="E74" s="330"/>
      <c r="F74" s="330"/>
      <c r="G74" s="330"/>
      <c r="H74" s="330"/>
      <c r="I74" s="330"/>
      <c r="K74" s="330"/>
      <c r="L74" s="330"/>
    </row>
    <row r="75" spans="1:53" x14ac:dyDescent="0.35">
      <c r="A75" s="330"/>
      <c r="B75" s="330"/>
      <c r="C75" s="330"/>
      <c r="D75" s="330"/>
      <c r="E75" s="330"/>
      <c r="F75" s="330"/>
      <c r="G75" s="330"/>
      <c r="H75" s="330"/>
      <c r="I75" s="330"/>
      <c r="K75" s="330"/>
      <c r="L75" s="330"/>
    </row>
    <row r="76" spans="1:53" x14ac:dyDescent="0.35">
      <c r="A76" s="330"/>
      <c r="B76" s="330"/>
      <c r="C76" s="330"/>
      <c r="D76" s="330"/>
      <c r="E76" s="330"/>
      <c r="F76" s="330"/>
      <c r="G76" s="330"/>
      <c r="H76" s="330"/>
      <c r="I76" s="330"/>
      <c r="K76" s="330"/>
      <c r="L76" s="330"/>
    </row>
    <row r="77" spans="1:53" x14ac:dyDescent="0.35">
      <c r="A77" s="330"/>
      <c r="B77" s="330"/>
      <c r="C77" s="330"/>
      <c r="D77" s="330"/>
      <c r="E77" s="330"/>
      <c r="F77" s="330"/>
      <c r="G77" s="330"/>
      <c r="H77" s="330"/>
      <c r="I77" s="330"/>
      <c r="K77" s="330"/>
      <c r="L77" s="330"/>
    </row>
    <row r="78" spans="1:53" x14ac:dyDescent="0.35">
      <c r="A78" s="330"/>
      <c r="B78" s="330"/>
      <c r="C78" s="330"/>
      <c r="D78" s="330"/>
      <c r="E78" s="330"/>
      <c r="F78" s="330"/>
      <c r="G78" s="330"/>
      <c r="H78" s="330"/>
      <c r="I78" s="330"/>
      <c r="K78" s="330"/>
      <c r="L78" s="330"/>
    </row>
    <row r="79" spans="1:53" x14ac:dyDescent="0.35">
      <c r="A79" s="330"/>
      <c r="B79" s="330"/>
      <c r="C79" s="330"/>
      <c r="D79" s="330"/>
      <c r="E79" s="330"/>
      <c r="F79" s="330"/>
      <c r="G79" s="330"/>
      <c r="H79" s="330"/>
      <c r="I79" s="330"/>
      <c r="K79" s="330"/>
      <c r="L79" s="330"/>
    </row>
    <row r="80" spans="1:53" x14ac:dyDescent="0.35">
      <c r="A80" s="330"/>
      <c r="B80" s="330"/>
      <c r="C80" s="330"/>
      <c r="D80" s="330"/>
      <c r="E80" s="330"/>
      <c r="F80" s="330"/>
      <c r="G80" s="330"/>
      <c r="H80" s="330"/>
      <c r="I80" s="330"/>
      <c r="K80" s="330"/>
      <c r="L80" s="330"/>
    </row>
    <row r="81" spans="1:12" x14ac:dyDescent="0.35">
      <c r="A81" s="330"/>
      <c r="B81" s="330"/>
      <c r="C81" s="330"/>
      <c r="D81" s="330"/>
      <c r="E81" s="330"/>
      <c r="F81" s="330"/>
      <c r="G81" s="330"/>
      <c r="H81" s="330"/>
      <c r="I81" s="330"/>
      <c r="K81" s="330"/>
      <c r="L81" s="330"/>
    </row>
    <row r="82" spans="1:12" x14ac:dyDescent="0.35">
      <c r="A82" s="330"/>
      <c r="B82" s="330"/>
      <c r="C82" s="330"/>
      <c r="D82" s="330"/>
      <c r="E82" s="330"/>
      <c r="F82" s="330"/>
      <c r="G82" s="330"/>
      <c r="H82" s="330"/>
      <c r="I82" s="330"/>
      <c r="K82" s="330"/>
      <c r="L82" s="330"/>
    </row>
    <row r="83" spans="1:12" x14ac:dyDescent="0.35">
      <c r="A83" s="330"/>
      <c r="B83" s="330"/>
      <c r="C83" s="330"/>
      <c r="D83" s="330"/>
      <c r="E83" s="330"/>
      <c r="F83" s="330"/>
      <c r="G83" s="330"/>
      <c r="H83" s="330"/>
      <c r="I83" s="330"/>
      <c r="K83" s="330"/>
      <c r="L83" s="330"/>
    </row>
    <row r="84" spans="1:12" x14ac:dyDescent="0.35">
      <c r="A84" s="330"/>
      <c r="B84" s="330"/>
      <c r="C84" s="330"/>
      <c r="D84" s="330"/>
      <c r="E84" s="330"/>
      <c r="F84" s="330"/>
      <c r="G84" s="330"/>
      <c r="H84" s="330"/>
      <c r="I84" s="330"/>
      <c r="K84" s="330"/>
      <c r="L84" s="330"/>
    </row>
    <row r="85" spans="1:12" x14ac:dyDescent="0.35">
      <c r="A85" s="330"/>
      <c r="B85" s="330"/>
      <c r="C85" s="330"/>
      <c r="D85" s="330"/>
      <c r="E85" s="330"/>
      <c r="F85" s="330"/>
      <c r="G85" s="330"/>
      <c r="H85" s="330"/>
      <c r="I85" s="330"/>
      <c r="K85" s="330"/>
      <c r="L85" s="330"/>
    </row>
    <row r="86" spans="1:12" x14ac:dyDescent="0.35">
      <c r="A86" s="330"/>
      <c r="B86" s="330"/>
      <c r="C86" s="330"/>
      <c r="D86" s="330"/>
      <c r="E86" s="330"/>
      <c r="F86" s="330"/>
      <c r="G86" s="330"/>
      <c r="H86" s="330"/>
      <c r="I86" s="330"/>
      <c r="K86" s="330"/>
      <c r="L86" s="330"/>
    </row>
    <row r="87" spans="1:12" x14ac:dyDescent="0.35">
      <c r="A87" s="330"/>
      <c r="B87" s="330"/>
      <c r="C87" s="330"/>
      <c r="D87" s="330"/>
      <c r="E87" s="330"/>
      <c r="F87" s="330"/>
      <c r="G87" s="330"/>
      <c r="H87" s="330"/>
      <c r="I87" s="330"/>
      <c r="K87" s="330"/>
      <c r="L87" s="330"/>
    </row>
    <row r="88" spans="1:12" x14ac:dyDescent="0.35">
      <c r="A88" s="330"/>
      <c r="B88" s="330"/>
      <c r="C88" s="330"/>
      <c r="D88" s="330"/>
      <c r="E88" s="330"/>
      <c r="F88" s="330"/>
      <c r="G88" s="330"/>
      <c r="H88" s="330"/>
      <c r="I88" s="330"/>
      <c r="K88" s="330"/>
      <c r="L88" s="330"/>
    </row>
    <row r="89" spans="1:12" x14ac:dyDescent="0.35">
      <c r="A89" s="330"/>
      <c r="B89" s="330"/>
      <c r="C89" s="330"/>
      <c r="D89" s="330"/>
      <c r="E89" s="330"/>
      <c r="F89" s="330"/>
      <c r="G89" s="330"/>
      <c r="H89" s="330"/>
      <c r="I89" s="330"/>
      <c r="K89" s="330"/>
      <c r="L89" s="330"/>
    </row>
    <row r="90" spans="1:12" x14ac:dyDescent="0.35">
      <c r="A90" s="330"/>
      <c r="B90" s="330"/>
      <c r="C90" s="330"/>
      <c r="D90" s="330"/>
      <c r="E90" s="330"/>
      <c r="F90" s="330"/>
      <c r="G90" s="330"/>
      <c r="H90" s="330"/>
      <c r="I90" s="330"/>
      <c r="K90" s="330"/>
      <c r="L90" s="330"/>
    </row>
    <row r="91" spans="1:12" x14ac:dyDescent="0.35">
      <c r="A91" s="330"/>
      <c r="B91" s="330"/>
      <c r="C91" s="330"/>
      <c r="D91" s="330"/>
      <c r="E91" s="330"/>
      <c r="F91" s="330"/>
      <c r="G91" s="330"/>
      <c r="H91" s="330"/>
      <c r="I91" s="330"/>
      <c r="K91" s="330"/>
      <c r="L91" s="330"/>
    </row>
    <row r="92" spans="1:12" x14ac:dyDescent="0.35">
      <c r="A92" s="330"/>
      <c r="B92" s="330"/>
      <c r="C92" s="330"/>
      <c r="D92" s="330"/>
      <c r="E92" s="330"/>
      <c r="F92" s="330"/>
      <c r="G92" s="330"/>
      <c r="H92" s="330"/>
      <c r="I92" s="330"/>
      <c r="K92" s="330"/>
      <c r="L92" s="330"/>
    </row>
    <row r="93" spans="1:12" x14ac:dyDescent="0.35">
      <c r="A93" s="330"/>
      <c r="B93" s="330"/>
      <c r="C93" s="330"/>
      <c r="D93" s="330"/>
      <c r="E93" s="330"/>
      <c r="F93" s="330"/>
      <c r="G93" s="330"/>
      <c r="H93" s="330"/>
      <c r="I93" s="330"/>
      <c r="K93" s="330"/>
      <c r="L93" s="330"/>
    </row>
    <row r="94" spans="1:12" x14ac:dyDescent="0.35">
      <c r="A94" s="330"/>
      <c r="B94" s="330"/>
      <c r="C94" s="330"/>
      <c r="D94" s="330"/>
      <c r="E94" s="330"/>
      <c r="F94" s="330"/>
      <c r="G94" s="330"/>
      <c r="H94" s="330"/>
      <c r="I94" s="330"/>
      <c r="K94" s="330"/>
      <c r="L94" s="330"/>
    </row>
    <row r="95" spans="1:12" x14ac:dyDescent="0.35">
      <c r="A95" s="330"/>
      <c r="B95" s="330"/>
      <c r="C95" s="330"/>
      <c r="D95" s="330"/>
      <c r="E95" s="330"/>
      <c r="F95" s="330"/>
      <c r="G95" s="330"/>
      <c r="H95" s="330"/>
      <c r="I95" s="330"/>
      <c r="K95" s="330"/>
      <c r="L95" s="330"/>
    </row>
    <row r="96" spans="1:12" x14ac:dyDescent="0.35">
      <c r="A96" s="330"/>
      <c r="B96" s="330"/>
      <c r="C96" s="330"/>
      <c r="D96" s="330"/>
      <c r="E96" s="330"/>
      <c r="F96" s="330"/>
      <c r="G96" s="330"/>
      <c r="H96" s="330"/>
      <c r="I96" s="330"/>
      <c r="K96" s="330"/>
      <c r="L96" s="330"/>
    </row>
    <row r="97" spans="1:12" x14ac:dyDescent="0.35">
      <c r="A97" s="330"/>
      <c r="B97" s="330"/>
      <c r="C97" s="330"/>
      <c r="D97" s="330"/>
      <c r="E97" s="330"/>
      <c r="F97" s="330"/>
      <c r="G97" s="330"/>
      <c r="H97" s="330"/>
      <c r="I97" s="330"/>
      <c r="K97" s="330"/>
      <c r="L97" s="330"/>
    </row>
    <row r="98" spans="1:12" x14ac:dyDescent="0.35">
      <c r="A98" s="330"/>
      <c r="B98" s="330"/>
      <c r="C98" s="330"/>
      <c r="D98" s="330"/>
      <c r="E98" s="330"/>
      <c r="F98" s="330"/>
      <c r="G98" s="330"/>
      <c r="H98" s="330"/>
      <c r="I98" s="330"/>
      <c r="K98" s="330"/>
      <c r="L98" s="330"/>
    </row>
    <row r="99" spans="1:12" x14ac:dyDescent="0.35">
      <c r="A99" s="330"/>
      <c r="B99" s="330"/>
      <c r="C99" s="330"/>
      <c r="D99" s="330"/>
      <c r="E99" s="330"/>
      <c r="F99" s="330"/>
      <c r="G99" s="330"/>
      <c r="H99" s="330"/>
      <c r="I99" s="330"/>
      <c r="K99" s="330"/>
      <c r="L99" s="330"/>
    </row>
    <row r="100" spans="1:12" x14ac:dyDescent="0.35">
      <c r="A100" s="330"/>
      <c r="B100" s="330"/>
      <c r="C100" s="330"/>
      <c r="D100" s="330"/>
      <c r="E100" s="330"/>
      <c r="F100" s="330"/>
      <c r="G100" s="330"/>
      <c r="H100" s="330"/>
      <c r="I100" s="330"/>
      <c r="K100" s="330"/>
      <c r="L100" s="330"/>
    </row>
    <row r="101" spans="1:12" x14ac:dyDescent="0.35">
      <c r="A101" s="330"/>
      <c r="B101" s="330"/>
      <c r="C101" s="330"/>
      <c r="D101" s="330"/>
      <c r="E101" s="330"/>
      <c r="F101" s="330"/>
      <c r="G101" s="330"/>
      <c r="H101" s="330"/>
      <c r="I101" s="330"/>
      <c r="K101" s="330"/>
      <c r="L101" s="330"/>
    </row>
    <row r="102" spans="1:12" x14ac:dyDescent="0.35">
      <c r="A102" s="330"/>
      <c r="B102" s="330"/>
      <c r="C102" s="330"/>
      <c r="D102" s="330"/>
      <c r="E102" s="330"/>
      <c r="F102" s="330"/>
      <c r="G102" s="330"/>
      <c r="H102" s="330"/>
      <c r="I102" s="330"/>
      <c r="K102" s="330"/>
      <c r="L102" s="330"/>
    </row>
    <row r="103" spans="1:12" x14ac:dyDescent="0.35">
      <c r="A103" s="330"/>
      <c r="B103" s="330"/>
      <c r="C103" s="330"/>
      <c r="D103" s="330"/>
      <c r="E103" s="330"/>
      <c r="F103" s="330"/>
      <c r="G103" s="330"/>
      <c r="H103" s="330"/>
      <c r="I103" s="330"/>
      <c r="K103" s="330"/>
      <c r="L103" s="330"/>
    </row>
    <row r="104" spans="1:12" x14ac:dyDescent="0.35">
      <c r="A104" s="330"/>
      <c r="B104" s="330"/>
      <c r="C104" s="330"/>
      <c r="D104" s="330"/>
      <c r="E104" s="330"/>
      <c r="F104" s="330"/>
      <c r="G104" s="330"/>
      <c r="H104" s="330"/>
      <c r="I104" s="330"/>
      <c r="K104" s="330"/>
      <c r="L104" s="330"/>
    </row>
    <row r="105" spans="1:12" x14ac:dyDescent="0.35">
      <c r="A105" s="330"/>
      <c r="B105" s="330"/>
      <c r="C105" s="330"/>
      <c r="D105" s="330"/>
      <c r="E105" s="330"/>
      <c r="F105" s="330"/>
      <c r="G105" s="330"/>
      <c r="H105" s="330"/>
      <c r="I105" s="330"/>
      <c r="K105" s="330"/>
      <c r="L105" s="330"/>
    </row>
    <row r="106" spans="1:12" x14ac:dyDescent="0.35">
      <c r="A106" s="330"/>
      <c r="B106" s="330"/>
      <c r="C106" s="330"/>
      <c r="D106" s="330"/>
      <c r="E106" s="330"/>
      <c r="F106" s="330"/>
      <c r="G106" s="330"/>
      <c r="H106" s="330"/>
      <c r="I106" s="330"/>
      <c r="K106" s="330"/>
      <c r="L106" s="330"/>
    </row>
    <row r="107" spans="1:12" x14ac:dyDescent="0.35">
      <c r="A107" s="330"/>
      <c r="B107" s="330"/>
      <c r="C107" s="330"/>
      <c r="D107" s="330"/>
      <c r="E107" s="330"/>
      <c r="F107" s="330"/>
      <c r="G107" s="330"/>
      <c r="I107" s="330"/>
      <c r="K107" s="330"/>
      <c r="L107" s="330"/>
    </row>
    <row r="108" spans="1:12" x14ac:dyDescent="0.35">
      <c r="A108" s="330"/>
      <c r="B108" s="330"/>
      <c r="C108" s="330"/>
      <c r="D108" s="330"/>
      <c r="E108" s="330"/>
      <c r="I108" s="330"/>
      <c r="K108" s="330"/>
      <c r="L108" s="330"/>
    </row>
    <row r="109" spans="1:12" x14ac:dyDescent="0.35">
      <c r="A109" s="330"/>
      <c r="B109" s="330"/>
      <c r="I109" s="330"/>
      <c r="K109" s="330"/>
      <c r="L109" s="330"/>
    </row>
    <row r="110" spans="1:12" x14ac:dyDescent="0.35">
      <c r="A110" s="330"/>
      <c r="B110" s="330"/>
      <c r="I110" s="330"/>
      <c r="K110" s="330"/>
      <c r="L110" s="330"/>
    </row>
    <row r="111" spans="1:12" x14ac:dyDescent="0.35">
      <c r="A111" s="330"/>
      <c r="B111" s="330"/>
      <c r="I111" s="330"/>
      <c r="K111" s="330"/>
      <c r="L111" s="330"/>
    </row>
    <row r="112" spans="1:12" x14ac:dyDescent="0.35">
      <c r="A112" s="330"/>
      <c r="B112" s="330"/>
      <c r="I112" s="330"/>
      <c r="K112" s="330"/>
      <c r="L112" s="330"/>
    </row>
    <row r="113" spans="1:12" x14ac:dyDescent="0.35">
      <c r="A113" s="330"/>
      <c r="B113" s="330"/>
      <c r="I113" s="330"/>
      <c r="K113" s="330"/>
      <c r="L113" s="330"/>
    </row>
    <row r="114" spans="1:12" x14ac:dyDescent="0.35">
      <c r="A114" s="330"/>
      <c r="B114" s="330"/>
      <c r="I114" s="330"/>
      <c r="K114" s="330"/>
      <c r="L114" s="330"/>
    </row>
    <row r="115" spans="1:12" x14ac:dyDescent="0.35">
      <c r="A115" s="330"/>
      <c r="B115" s="330"/>
      <c r="I115" s="330"/>
      <c r="K115" s="330"/>
      <c r="L115" s="330"/>
    </row>
    <row r="116" spans="1:12" x14ac:dyDescent="0.35">
      <c r="A116" s="330"/>
      <c r="B116" s="330"/>
      <c r="I116" s="330"/>
      <c r="K116" s="330"/>
      <c r="L116" s="330"/>
    </row>
    <row r="117" spans="1:12" x14ac:dyDescent="0.35">
      <c r="A117" s="330"/>
      <c r="B117" s="330"/>
      <c r="K117" s="330"/>
    </row>
    <row r="118" spans="1:12" x14ac:dyDescent="0.35">
      <c r="B118" s="330"/>
    </row>
  </sheetData>
  <mergeCells count="44">
    <mergeCell ref="D37:E37"/>
    <mergeCell ref="F37:H37"/>
    <mergeCell ref="F38:H38"/>
    <mergeCell ref="D39:E39"/>
    <mergeCell ref="F39:H39"/>
    <mergeCell ref="D51:E51"/>
    <mergeCell ref="D40:E40"/>
    <mergeCell ref="D43:J43"/>
    <mergeCell ref="F40:H40"/>
    <mergeCell ref="D41:E41"/>
    <mergeCell ref="D30:E30"/>
    <mergeCell ref="D35:E35"/>
    <mergeCell ref="F35:H35"/>
    <mergeCell ref="D36:E36"/>
    <mergeCell ref="F36:H36"/>
    <mergeCell ref="D32:E32"/>
    <mergeCell ref="F32:H32"/>
    <mergeCell ref="D33:E33"/>
    <mergeCell ref="F33:H33"/>
    <mergeCell ref="D34:E34"/>
    <mergeCell ref="F34:H34"/>
    <mergeCell ref="F15:H15"/>
    <mergeCell ref="D16:E16"/>
    <mergeCell ref="F16:H16"/>
    <mergeCell ref="C20:I20"/>
    <mergeCell ref="D24:J27"/>
    <mergeCell ref="D12:E12"/>
    <mergeCell ref="F12:H12"/>
    <mergeCell ref="D13:E13"/>
    <mergeCell ref="F13:H13"/>
    <mergeCell ref="D14:E14"/>
    <mergeCell ref="F14:H14"/>
    <mergeCell ref="D9:E9"/>
    <mergeCell ref="F9:H9"/>
    <mergeCell ref="D10:E10"/>
    <mergeCell ref="F10:H10"/>
    <mergeCell ref="D11:E11"/>
    <mergeCell ref="F11:H11"/>
    <mergeCell ref="C3:J3"/>
    <mergeCell ref="C4:J4"/>
    <mergeCell ref="D7:E7"/>
    <mergeCell ref="F7:H7"/>
    <mergeCell ref="D8:E8"/>
    <mergeCell ref="F8:H8"/>
  </mergeCells>
  <hyperlinks>
    <hyperlink ref="F22" r:id="rId1"/>
  </hyperlinks>
  <pageMargins left="0.2" right="0.21" top="0.17" bottom="0.17" header="0.17" footer="0.17"/>
  <pageSetup scale="54"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2"/>
  <sheetViews>
    <sheetView showGridLines="0" topLeftCell="D1" zoomScale="90" zoomScaleNormal="90" workbookViewId="0">
      <selection activeCell="D40" sqref="D40:D41"/>
    </sheetView>
  </sheetViews>
  <sheetFormatPr defaultColWidth="9.1796875" defaultRowHeight="14.5" outlineLevelRow="1" x14ac:dyDescent="0.35"/>
  <cols>
    <col min="1" max="1" width="3" style="121" customWidth="1"/>
    <col min="2" max="2" width="28.453125" style="121" customWidth="1"/>
    <col min="3" max="3" width="50.453125" style="121" customWidth="1"/>
    <col min="4" max="4" width="34.26953125" style="121" customWidth="1"/>
    <col min="5" max="5" width="32" style="121" customWidth="1"/>
    <col min="6" max="6" width="26.7265625" style="121" customWidth="1"/>
    <col min="7" max="7" width="26.453125" style="121" bestFit="1" customWidth="1"/>
    <col min="8" max="8" width="30" style="121" customWidth="1"/>
    <col min="9" max="9" width="26.1796875" style="121" customWidth="1"/>
    <col min="10" max="10" width="25.81640625" style="121" customWidth="1"/>
    <col min="11" max="11" width="31" style="121" bestFit="1" customWidth="1"/>
    <col min="12" max="12" width="30.26953125" style="121" customWidth="1"/>
    <col min="13" max="13" width="27.1796875" style="121" bestFit="1" customWidth="1"/>
    <col min="14" max="14" width="25" style="121" customWidth="1"/>
    <col min="15" max="15" width="25.81640625" style="121" bestFit="1" customWidth="1"/>
    <col min="16" max="16" width="30.26953125" style="121" customWidth="1"/>
    <col min="17" max="17" width="27.1796875" style="121" bestFit="1" customWidth="1"/>
    <col min="18" max="18" width="24.26953125" style="121" customWidth="1"/>
    <col min="19" max="19" width="23.1796875" style="121" bestFit="1" customWidth="1"/>
    <col min="20" max="20" width="27.7265625" style="121" customWidth="1"/>
    <col min="21" max="16384" width="9.1796875" style="121"/>
  </cols>
  <sheetData>
    <row r="1" spans="2:19" ht="15" thickBot="1" x14ac:dyDescent="0.4"/>
    <row r="2" spans="2:19" ht="26" x14ac:dyDescent="0.35">
      <c r="B2" s="81"/>
      <c r="C2" s="661"/>
      <c r="D2" s="661"/>
      <c r="E2" s="661"/>
      <c r="F2" s="661"/>
      <c r="G2" s="661"/>
      <c r="H2" s="75"/>
      <c r="I2" s="75"/>
      <c r="J2" s="75"/>
      <c r="K2" s="75"/>
      <c r="L2" s="75"/>
      <c r="M2" s="75"/>
      <c r="N2" s="75"/>
      <c r="O2" s="75"/>
      <c r="P2" s="75"/>
      <c r="Q2" s="75"/>
      <c r="R2" s="75"/>
      <c r="S2" s="76"/>
    </row>
    <row r="3" spans="2:19" ht="26" x14ac:dyDescent="0.35">
      <c r="B3" s="82"/>
      <c r="C3" s="667" t="s">
        <v>300</v>
      </c>
      <c r="D3" s="668"/>
      <c r="E3" s="668"/>
      <c r="F3" s="668"/>
      <c r="G3" s="669"/>
      <c r="H3" s="78"/>
      <c r="I3" s="78"/>
      <c r="J3" s="78"/>
      <c r="K3" s="78"/>
      <c r="L3" s="78"/>
      <c r="M3" s="78"/>
      <c r="N3" s="78"/>
      <c r="O3" s="78"/>
      <c r="P3" s="78"/>
      <c r="Q3" s="78"/>
      <c r="R3" s="78"/>
      <c r="S3" s="80"/>
    </row>
    <row r="4" spans="2:19" ht="26" x14ac:dyDescent="0.35">
      <c r="B4" s="82"/>
      <c r="C4" s="83"/>
      <c r="D4" s="83"/>
      <c r="E4" s="83"/>
      <c r="F4" s="83"/>
      <c r="G4" s="83"/>
      <c r="H4" s="78"/>
      <c r="I4" s="78"/>
      <c r="J4" s="78"/>
      <c r="K4" s="78"/>
      <c r="L4" s="78"/>
      <c r="M4" s="78"/>
      <c r="N4" s="78"/>
      <c r="O4" s="78"/>
      <c r="P4" s="78"/>
      <c r="Q4" s="78"/>
      <c r="R4" s="78"/>
      <c r="S4" s="80"/>
    </row>
    <row r="5" spans="2:19" ht="15" thickBot="1" x14ac:dyDescent="0.4">
      <c r="B5" s="77"/>
      <c r="C5" s="78"/>
      <c r="D5" s="78"/>
      <c r="E5" s="78"/>
      <c r="F5" s="78"/>
      <c r="G5" s="78"/>
      <c r="H5" s="78"/>
      <c r="I5" s="78"/>
      <c r="J5" s="78"/>
      <c r="K5" s="78"/>
      <c r="L5" s="78"/>
      <c r="M5" s="78"/>
      <c r="N5" s="78"/>
      <c r="O5" s="78"/>
      <c r="P5" s="78"/>
      <c r="Q5" s="78"/>
      <c r="R5" s="78"/>
      <c r="S5" s="80"/>
    </row>
    <row r="6" spans="2:19" ht="34.5" customHeight="1" thickBot="1" x14ac:dyDescent="0.4">
      <c r="B6" s="662" t="s">
        <v>616</v>
      </c>
      <c r="C6" s="663"/>
      <c r="D6" s="663"/>
      <c r="E6" s="663"/>
      <c r="F6" s="663"/>
      <c r="G6" s="663"/>
      <c r="H6" s="216"/>
      <c r="I6" s="216"/>
      <c r="J6" s="216"/>
      <c r="K6" s="216"/>
      <c r="L6" s="216"/>
      <c r="M6" s="216"/>
      <c r="N6" s="216"/>
      <c r="O6" s="216"/>
      <c r="P6" s="216"/>
      <c r="Q6" s="216"/>
      <c r="R6" s="216"/>
      <c r="S6" s="217"/>
    </row>
    <row r="7" spans="2:19" ht="15.75" customHeight="1" x14ac:dyDescent="0.35">
      <c r="B7" s="662" t="s">
        <v>678</v>
      </c>
      <c r="C7" s="664"/>
      <c r="D7" s="664"/>
      <c r="E7" s="664"/>
      <c r="F7" s="664"/>
      <c r="G7" s="664"/>
      <c r="H7" s="216"/>
      <c r="I7" s="216"/>
      <c r="J7" s="216"/>
      <c r="K7" s="216"/>
      <c r="L7" s="216"/>
      <c r="M7" s="216"/>
      <c r="N7" s="216"/>
      <c r="O7" s="216"/>
      <c r="P7" s="216"/>
      <c r="Q7" s="216"/>
      <c r="R7" s="216"/>
      <c r="S7" s="217"/>
    </row>
    <row r="8" spans="2:19" ht="15.75" customHeight="1" thickBot="1" x14ac:dyDescent="0.4">
      <c r="B8" s="665" t="s">
        <v>248</v>
      </c>
      <c r="C8" s="666"/>
      <c r="D8" s="666"/>
      <c r="E8" s="666"/>
      <c r="F8" s="666"/>
      <c r="G8" s="666"/>
      <c r="H8" s="218"/>
      <c r="I8" s="218"/>
      <c r="J8" s="218"/>
      <c r="K8" s="218"/>
      <c r="L8" s="218"/>
      <c r="M8" s="218"/>
      <c r="N8" s="218"/>
      <c r="O8" s="218"/>
      <c r="P8" s="218"/>
      <c r="Q8" s="218"/>
      <c r="R8" s="218"/>
      <c r="S8" s="219"/>
    </row>
    <row r="10" spans="2:19" ht="21" x14ac:dyDescent="0.5">
      <c r="B10" s="730" t="s">
        <v>322</v>
      </c>
      <c r="C10" s="730"/>
    </row>
    <row r="11" spans="2:19" ht="15" thickBot="1" x14ac:dyDescent="0.4"/>
    <row r="12" spans="2:19" ht="29.5" thickBot="1" x14ac:dyDescent="0.4">
      <c r="B12" s="222" t="s">
        <v>323</v>
      </c>
      <c r="C12" s="482" t="s">
        <v>946</v>
      </c>
    </row>
    <row r="13" spans="2:19" ht="15.75" customHeight="1" thickBot="1" x14ac:dyDescent="0.4">
      <c r="B13" s="222" t="s">
        <v>287</v>
      </c>
      <c r="C13" s="122" t="s">
        <v>683</v>
      </c>
    </row>
    <row r="14" spans="2:19" ht="15.75" customHeight="1" thickBot="1" x14ac:dyDescent="0.4">
      <c r="B14" s="222" t="s">
        <v>679</v>
      </c>
      <c r="C14" s="122" t="s">
        <v>617</v>
      </c>
    </row>
    <row r="15" spans="2:19" ht="15.75" customHeight="1" thickBot="1" x14ac:dyDescent="0.4">
      <c r="B15" s="222" t="s">
        <v>324</v>
      </c>
      <c r="C15" s="122" t="s">
        <v>64</v>
      </c>
    </row>
    <row r="16" spans="2:19" ht="15" thickBot="1" x14ac:dyDescent="0.4">
      <c r="B16" s="222" t="s">
        <v>325</v>
      </c>
      <c r="C16" s="122" t="s">
        <v>622</v>
      </c>
    </row>
    <row r="17" spans="2:19" ht="15" thickBot="1" x14ac:dyDescent="0.4">
      <c r="B17" s="222" t="s">
        <v>326</v>
      </c>
      <c r="C17" s="122" t="s">
        <v>454</v>
      </c>
    </row>
    <row r="18" spans="2:19" ht="15" thickBot="1" x14ac:dyDescent="0.4"/>
    <row r="19" spans="2:19" ht="15" thickBot="1" x14ac:dyDescent="0.4">
      <c r="D19" s="659" t="s">
        <v>327</v>
      </c>
      <c r="E19" s="656"/>
      <c r="F19" s="656"/>
      <c r="G19" s="660"/>
      <c r="H19" s="659" t="s">
        <v>328</v>
      </c>
      <c r="I19" s="656"/>
      <c r="J19" s="656"/>
      <c r="K19" s="660"/>
      <c r="L19" s="659" t="s">
        <v>329</v>
      </c>
      <c r="M19" s="656"/>
      <c r="N19" s="656"/>
      <c r="O19" s="660"/>
      <c r="P19" s="659" t="s">
        <v>330</v>
      </c>
      <c r="Q19" s="656"/>
      <c r="R19" s="656"/>
      <c r="S19" s="660"/>
    </row>
    <row r="20" spans="2:19" ht="45" customHeight="1" thickBot="1" x14ac:dyDescent="0.4">
      <c r="B20" s="628" t="s">
        <v>331</v>
      </c>
      <c r="C20" s="731" t="s">
        <v>332</v>
      </c>
      <c r="D20" s="123"/>
      <c r="E20" s="124" t="s">
        <v>333</v>
      </c>
      <c r="F20" s="125" t="s">
        <v>334</v>
      </c>
      <c r="G20" s="126" t="s">
        <v>335</v>
      </c>
      <c r="H20" s="123"/>
      <c r="I20" s="124" t="s">
        <v>333</v>
      </c>
      <c r="J20" s="125" t="s">
        <v>334</v>
      </c>
      <c r="K20" s="126" t="s">
        <v>335</v>
      </c>
      <c r="L20" s="123"/>
      <c r="M20" s="124" t="s">
        <v>333</v>
      </c>
      <c r="N20" s="125" t="s">
        <v>334</v>
      </c>
      <c r="O20" s="126" t="s">
        <v>335</v>
      </c>
      <c r="P20" s="123"/>
      <c r="Q20" s="124" t="s">
        <v>333</v>
      </c>
      <c r="R20" s="125" t="s">
        <v>334</v>
      </c>
      <c r="S20" s="126" t="s">
        <v>335</v>
      </c>
    </row>
    <row r="21" spans="2:19" ht="40.5" customHeight="1" x14ac:dyDescent="0.35">
      <c r="B21" s="697"/>
      <c r="C21" s="732"/>
      <c r="D21" s="127" t="s">
        <v>336</v>
      </c>
      <c r="E21" s="128">
        <v>0</v>
      </c>
      <c r="F21" s="129">
        <v>0</v>
      </c>
      <c r="G21" s="130">
        <v>0</v>
      </c>
      <c r="H21" s="131" t="s">
        <v>336</v>
      </c>
      <c r="I21" s="132">
        <v>48000</v>
      </c>
      <c r="J21" s="133">
        <v>20000</v>
      </c>
      <c r="K21" s="134">
        <v>28000</v>
      </c>
      <c r="L21" s="127" t="s">
        <v>336</v>
      </c>
      <c r="M21" s="132">
        <v>26000</v>
      </c>
      <c r="N21" s="133">
        <v>14000</v>
      </c>
      <c r="O21" s="134">
        <v>12000</v>
      </c>
      <c r="P21" s="127" t="s">
        <v>336</v>
      </c>
      <c r="Q21" s="132"/>
      <c r="R21" s="133"/>
      <c r="S21" s="134"/>
    </row>
    <row r="22" spans="2:19" ht="39.75" customHeight="1" x14ac:dyDescent="0.35">
      <c r="B22" s="697"/>
      <c r="C22" s="732"/>
      <c r="D22" s="135" t="s">
        <v>337</v>
      </c>
      <c r="E22" s="136">
        <v>0</v>
      </c>
      <c r="F22" s="136">
        <v>0</v>
      </c>
      <c r="G22" s="137">
        <v>0</v>
      </c>
      <c r="H22" s="138" t="s">
        <v>337</v>
      </c>
      <c r="I22" s="139">
        <v>0.4</v>
      </c>
      <c r="J22" s="139">
        <v>0.4</v>
      </c>
      <c r="K22" s="140">
        <v>0.4</v>
      </c>
      <c r="L22" s="135" t="s">
        <v>337</v>
      </c>
      <c r="M22" s="139">
        <v>0.25</v>
      </c>
      <c r="N22" s="139">
        <v>0.25</v>
      </c>
      <c r="O22" s="140">
        <v>0.25</v>
      </c>
      <c r="P22" s="135" t="s">
        <v>337</v>
      </c>
      <c r="Q22" s="139"/>
      <c r="R22" s="139"/>
      <c r="S22" s="140"/>
    </row>
    <row r="23" spans="2:19" ht="37.5" customHeight="1" x14ac:dyDescent="0.35">
      <c r="B23" s="629"/>
      <c r="C23" s="733"/>
      <c r="D23" s="135" t="s">
        <v>338</v>
      </c>
      <c r="E23" s="136">
        <v>0</v>
      </c>
      <c r="F23" s="136">
        <v>0</v>
      </c>
      <c r="G23" s="137">
        <v>0</v>
      </c>
      <c r="H23" s="138" t="s">
        <v>338</v>
      </c>
      <c r="I23" s="139">
        <v>0.2</v>
      </c>
      <c r="J23" s="139">
        <v>0.2</v>
      </c>
      <c r="K23" s="140">
        <v>0.2</v>
      </c>
      <c r="L23" s="135" t="s">
        <v>338</v>
      </c>
      <c r="M23" s="139">
        <v>0.11</v>
      </c>
      <c r="N23" s="139">
        <v>0.11</v>
      </c>
      <c r="O23" s="140">
        <v>0.11</v>
      </c>
      <c r="P23" s="135" t="s">
        <v>338</v>
      </c>
      <c r="Q23" s="139"/>
      <c r="R23" s="139"/>
      <c r="S23" s="140"/>
    </row>
    <row r="24" spans="2:19" ht="15" thickBot="1" x14ac:dyDescent="0.4">
      <c r="B24" s="141"/>
      <c r="C24" s="141"/>
      <c r="Q24" s="142"/>
      <c r="R24" s="142"/>
      <c r="S24" s="142"/>
    </row>
    <row r="25" spans="2:19" ht="30" customHeight="1" thickBot="1" x14ac:dyDescent="0.4">
      <c r="B25" s="141"/>
      <c r="C25" s="141"/>
      <c r="D25" s="659" t="s">
        <v>327</v>
      </c>
      <c r="E25" s="656"/>
      <c r="F25" s="656"/>
      <c r="G25" s="660"/>
      <c r="H25" s="659" t="s">
        <v>328</v>
      </c>
      <c r="I25" s="656"/>
      <c r="J25" s="656"/>
      <c r="K25" s="660"/>
      <c r="L25" s="659" t="s">
        <v>329</v>
      </c>
      <c r="M25" s="656"/>
      <c r="N25" s="656"/>
      <c r="O25" s="660"/>
      <c r="P25" s="659" t="s">
        <v>330</v>
      </c>
      <c r="Q25" s="656"/>
      <c r="R25" s="656"/>
      <c r="S25" s="660"/>
    </row>
    <row r="26" spans="2:19" ht="47.25" customHeight="1" x14ac:dyDescent="0.35">
      <c r="B26" s="628" t="s">
        <v>339</v>
      </c>
      <c r="C26" s="628" t="s">
        <v>340</v>
      </c>
      <c r="D26" s="706" t="s">
        <v>341</v>
      </c>
      <c r="E26" s="707"/>
      <c r="F26" s="143" t="s">
        <v>342</v>
      </c>
      <c r="G26" s="144" t="s">
        <v>343</v>
      </c>
      <c r="H26" s="706" t="s">
        <v>341</v>
      </c>
      <c r="I26" s="707"/>
      <c r="J26" s="143" t="s">
        <v>342</v>
      </c>
      <c r="K26" s="144" t="s">
        <v>343</v>
      </c>
      <c r="L26" s="706" t="s">
        <v>341</v>
      </c>
      <c r="M26" s="707"/>
      <c r="N26" s="143" t="s">
        <v>342</v>
      </c>
      <c r="O26" s="144" t="s">
        <v>343</v>
      </c>
      <c r="P26" s="706" t="s">
        <v>341</v>
      </c>
      <c r="Q26" s="707"/>
      <c r="R26" s="143" t="s">
        <v>342</v>
      </c>
      <c r="S26" s="144" t="s">
        <v>343</v>
      </c>
    </row>
    <row r="27" spans="2:19" ht="51" customHeight="1" x14ac:dyDescent="0.35">
      <c r="B27" s="697"/>
      <c r="C27" s="697"/>
      <c r="D27" s="145" t="s">
        <v>336</v>
      </c>
      <c r="E27" s="146">
        <v>0</v>
      </c>
      <c r="F27" s="716"/>
      <c r="G27" s="718"/>
      <c r="H27" s="145"/>
      <c r="I27" s="147"/>
      <c r="J27" s="720"/>
      <c r="K27" s="722"/>
      <c r="L27" s="145"/>
      <c r="M27" s="147"/>
      <c r="N27" s="720"/>
      <c r="O27" s="722"/>
      <c r="P27" s="145"/>
      <c r="Q27" s="147"/>
      <c r="R27" s="720"/>
      <c r="S27" s="722"/>
    </row>
    <row r="28" spans="2:19" ht="51" customHeight="1" x14ac:dyDescent="0.35">
      <c r="B28" s="629"/>
      <c r="C28" s="629"/>
      <c r="D28" s="148"/>
      <c r="E28" s="149"/>
      <c r="F28" s="717"/>
      <c r="G28" s="719"/>
      <c r="H28" s="148"/>
      <c r="I28" s="150"/>
      <c r="J28" s="721"/>
      <c r="K28" s="723"/>
      <c r="L28" s="148"/>
      <c r="M28" s="150"/>
      <c r="N28" s="721"/>
      <c r="O28" s="723"/>
      <c r="P28" s="148"/>
      <c r="Q28" s="150"/>
      <c r="R28" s="721"/>
      <c r="S28" s="723"/>
    </row>
    <row r="29" spans="2:19" ht="33.75" customHeight="1" x14ac:dyDescent="0.35">
      <c r="B29" s="625" t="s">
        <v>345</v>
      </c>
      <c r="C29" s="670" t="s">
        <v>346</v>
      </c>
      <c r="D29" s="151" t="s">
        <v>347</v>
      </c>
      <c r="E29" s="152" t="s">
        <v>326</v>
      </c>
      <c r="F29" s="152" t="s">
        <v>348</v>
      </c>
      <c r="G29" s="153" t="s">
        <v>349</v>
      </c>
      <c r="H29" s="151" t="s">
        <v>347</v>
      </c>
      <c r="I29" s="152" t="s">
        <v>326</v>
      </c>
      <c r="J29" s="152" t="s">
        <v>348</v>
      </c>
      <c r="K29" s="153" t="s">
        <v>349</v>
      </c>
      <c r="L29" s="151" t="s">
        <v>347</v>
      </c>
      <c r="M29" s="152" t="s">
        <v>326</v>
      </c>
      <c r="N29" s="152" t="s">
        <v>348</v>
      </c>
      <c r="O29" s="153" t="s">
        <v>349</v>
      </c>
      <c r="P29" s="151" t="s">
        <v>347</v>
      </c>
      <c r="Q29" s="152" t="s">
        <v>326</v>
      </c>
      <c r="R29" s="152" t="s">
        <v>348</v>
      </c>
      <c r="S29" s="153" t="s">
        <v>349</v>
      </c>
    </row>
    <row r="30" spans="2:19" ht="30" customHeight="1" x14ac:dyDescent="0.35">
      <c r="B30" s="626"/>
      <c r="C30" s="671"/>
      <c r="D30" s="154"/>
      <c r="E30" s="155"/>
      <c r="F30" s="155"/>
      <c r="G30" s="156"/>
      <c r="H30" s="157"/>
      <c r="I30" s="158"/>
      <c r="J30" s="157"/>
      <c r="K30" s="159"/>
      <c r="L30" s="157"/>
      <c r="M30" s="158"/>
      <c r="N30" s="157"/>
      <c r="O30" s="159"/>
      <c r="P30" s="157"/>
      <c r="Q30" s="158"/>
      <c r="R30" s="157"/>
      <c r="S30" s="159"/>
    </row>
    <row r="31" spans="2:19" ht="36.75" hidden="1" customHeight="1" outlineLevel="1" x14ac:dyDescent="0.35">
      <c r="B31" s="626"/>
      <c r="C31" s="671"/>
      <c r="D31" s="151" t="s">
        <v>347</v>
      </c>
      <c r="E31" s="152" t="s">
        <v>326</v>
      </c>
      <c r="F31" s="152" t="s">
        <v>348</v>
      </c>
      <c r="G31" s="153" t="s">
        <v>349</v>
      </c>
      <c r="H31" s="151" t="s">
        <v>347</v>
      </c>
      <c r="I31" s="152" t="s">
        <v>326</v>
      </c>
      <c r="J31" s="152" t="s">
        <v>348</v>
      </c>
      <c r="K31" s="153" t="s">
        <v>349</v>
      </c>
      <c r="L31" s="151" t="s">
        <v>347</v>
      </c>
      <c r="M31" s="152" t="s">
        <v>326</v>
      </c>
      <c r="N31" s="152" t="s">
        <v>348</v>
      </c>
      <c r="O31" s="153" t="s">
        <v>349</v>
      </c>
      <c r="P31" s="151" t="s">
        <v>347</v>
      </c>
      <c r="Q31" s="152" t="s">
        <v>326</v>
      </c>
      <c r="R31" s="152" t="s">
        <v>348</v>
      </c>
      <c r="S31" s="153" t="s">
        <v>349</v>
      </c>
    </row>
    <row r="32" spans="2:19" ht="30" hidden="1" customHeight="1" outlineLevel="1" x14ac:dyDescent="0.35">
      <c r="B32" s="626"/>
      <c r="C32" s="671"/>
      <c r="D32" s="154"/>
      <c r="E32" s="155"/>
      <c r="F32" s="155"/>
      <c r="G32" s="156"/>
      <c r="H32" s="157"/>
      <c r="I32" s="158"/>
      <c r="J32" s="157"/>
      <c r="K32" s="159"/>
      <c r="L32" s="157"/>
      <c r="M32" s="158"/>
      <c r="N32" s="157"/>
      <c r="O32" s="159"/>
      <c r="P32" s="157"/>
      <c r="Q32" s="158"/>
      <c r="R32" s="157"/>
      <c r="S32" s="159"/>
    </row>
    <row r="33" spans="2:19" ht="36" hidden="1" customHeight="1" outlineLevel="1" x14ac:dyDescent="0.35">
      <c r="B33" s="626"/>
      <c r="C33" s="671"/>
      <c r="D33" s="151" t="s">
        <v>347</v>
      </c>
      <c r="E33" s="152" t="s">
        <v>326</v>
      </c>
      <c r="F33" s="152" t="s">
        <v>348</v>
      </c>
      <c r="G33" s="153" t="s">
        <v>349</v>
      </c>
      <c r="H33" s="151" t="s">
        <v>347</v>
      </c>
      <c r="I33" s="152" t="s">
        <v>326</v>
      </c>
      <c r="J33" s="152" t="s">
        <v>348</v>
      </c>
      <c r="K33" s="153" t="s">
        <v>349</v>
      </c>
      <c r="L33" s="151" t="s">
        <v>347</v>
      </c>
      <c r="M33" s="152" t="s">
        <v>326</v>
      </c>
      <c r="N33" s="152" t="s">
        <v>348</v>
      </c>
      <c r="O33" s="153" t="s">
        <v>349</v>
      </c>
      <c r="P33" s="151" t="s">
        <v>347</v>
      </c>
      <c r="Q33" s="152" t="s">
        <v>326</v>
      </c>
      <c r="R33" s="152" t="s">
        <v>348</v>
      </c>
      <c r="S33" s="153" t="s">
        <v>349</v>
      </c>
    </row>
    <row r="34" spans="2:19" ht="30" hidden="1" customHeight="1" outlineLevel="1" x14ac:dyDescent="0.35">
      <c r="B34" s="626"/>
      <c r="C34" s="671"/>
      <c r="D34" s="154"/>
      <c r="E34" s="155"/>
      <c r="F34" s="155"/>
      <c r="G34" s="156"/>
      <c r="H34" s="157"/>
      <c r="I34" s="158"/>
      <c r="J34" s="157"/>
      <c r="K34" s="159"/>
      <c r="L34" s="157"/>
      <c r="M34" s="158"/>
      <c r="N34" s="157"/>
      <c r="O34" s="159"/>
      <c r="P34" s="157"/>
      <c r="Q34" s="158"/>
      <c r="R34" s="157"/>
      <c r="S34" s="159"/>
    </row>
    <row r="35" spans="2:19" ht="39" hidden="1" customHeight="1" outlineLevel="1" x14ac:dyDescent="0.35">
      <c r="B35" s="626"/>
      <c r="C35" s="671"/>
      <c r="D35" s="151" t="s">
        <v>347</v>
      </c>
      <c r="E35" s="152" t="s">
        <v>326</v>
      </c>
      <c r="F35" s="152" t="s">
        <v>348</v>
      </c>
      <c r="G35" s="153" t="s">
        <v>349</v>
      </c>
      <c r="H35" s="151" t="s">
        <v>347</v>
      </c>
      <c r="I35" s="152" t="s">
        <v>326</v>
      </c>
      <c r="J35" s="152" t="s">
        <v>348</v>
      </c>
      <c r="K35" s="153" t="s">
        <v>349</v>
      </c>
      <c r="L35" s="151" t="s">
        <v>347</v>
      </c>
      <c r="M35" s="152" t="s">
        <v>326</v>
      </c>
      <c r="N35" s="152" t="s">
        <v>348</v>
      </c>
      <c r="O35" s="153" t="s">
        <v>349</v>
      </c>
      <c r="P35" s="151" t="s">
        <v>347</v>
      </c>
      <c r="Q35" s="152" t="s">
        <v>326</v>
      </c>
      <c r="R35" s="152" t="s">
        <v>348</v>
      </c>
      <c r="S35" s="153" t="s">
        <v>349</v>
      </c>
    </row>
    <row r="36" spans="2:19" ht="30" hidden="1" customHeight="1" outlineLevel="1" x14ac:dyDescent="0.35">
      <c r="B36" s="626"/>
      <c r="C36" s="671"/>
      <c r="D36" s="154"/>
      <c r="E36" s="155"/>
      <c r="F36" s="155"/>
      <c r="G36" s="156"/>
      <c r="H36" s="157"/>
      <c r="I36" s="158"/>
      <c r="J36" s="157"/>
      <c r="K36" s="159"/>
      <c r="L36" s="157"/>
      <c r="M36" s="158"/>
      <c r="N36" s="157"/>
      <c r="O36" s="159"/>
      <c r="P36" s="157"/>
      <c r="Q36" s="158"/>
      <c r="R36" s="157"/>
      <c r="S36" s="159"/>
    </row>
    <row r="37" spans="2:19" ht="36.75" hidden="1" customHeight="1" outlineLevel="1" x14ac:dyDescent="0.35">
      <c r="B37" s="626"/>
      <c r="C37" s="671"/>
      <c r="D37" s="151" t="s">
        <v>347</v>
      </c>
      <c r="E37" s="152" t="s">
        <v>326</v>
      </c>
      <c r="F37" s="152" t="s">
        <v>348</v>
      </c>
      <c r="G37" s="153" t="s">
        <v>349</v>
      </c>
      <c r="H37" s="151" t="s">
        <v>347</v>
      </c>
      <c r="I37" s="152" t="s">
        <v>326</v>
      </c>
      <c r="J37" s="152" t="s">
        <v>348</v>
      </c>
      <c r="K37" s="153" t="s">
        <v>349</v>
      </c>
      <c r="L37" s="151" t="s">
        <v>347</v>
      </c>
      <c r="M37" s="152" t="s">
        <v>326</v>
      </c>
      <c r="N37" s="152" t="s">
        <v>348</v>
      </c>
      <c r="O37" s="153" t="s">
        <v>349</v>
      </c>
      <c r="P37" s="151" t="s">
        <v>347</v>
      </c>
      <c r="Q37" s="152" t="s">
        <v>326</v>
      </c>
      <c r="R37" s="152" t="s">
        <v>348</v>
      </c>
      <c r="S37" s="153" t="s">
        <v>349</v>
      </c>
    </row>
    <row r="38" spans="2:19" ht="30" hidden="1" customHeight="1" outlineLevel="1" x14ac:dyDescent="0.35">
      <c r="B38" s="627"/>
      <c r="C38" s="672"/>
      <c r="D38" s="154"/>
      <c r="E38" s="155"/>
      <c r="F38" s="155"/>
      <c r="G38" s="156"/>
      <c r="H38" s="157"/>
      <c r="I38" s="158"/>
      <c r="J38" s="157"/>
      <c r="K38" s="159"/>
      <c r="L38" s="157"/>
      <c r="M38" s="158"/>
      <c r="N38" s="157"/>
      <c r="O38" s="159"/>
      <c r="P38" s="157"/>
      <c r="Q38" s="158"/>
      <c r="R38" s="157"/>
      <c r="S38" s="159"/>
    </row>
    <row r="39" spans="2:19" ht="30" customHeight="1" collapsed="1" x14ac:dyDescent="0.35">
      <c r="B39" s="625" t="s">
        <v>350</v>
      </c>
      <c r="C39" s="625" t="s">
        <v>351</v>
      </c>
      <c r="D39" s="152" t="s">
        <v>352</v>
      </c>
      <c r="E39" s="152" t="s">
        <v>353</v>
      </c>
      <c r="F39" s="125" t="s">
        <v>354</v>
      </c>
      <c r="G39" s="160"/>
      <c r="H39" s="152" t="s">
        <v>352</v>
      </c>
      <c r="I39" s="152" t="s">
        <v>353</v>
      </c>
      <c r="J39" s="125" t="s">
        <v>354</v>
      </c>
      <c r="K39" s="161"/>
      <c r="L39" s="152" t="s">
        <v>352</v>
      </c>
      <c r="M39" s="152" t="s">
        <v>353</v>
      </c>
      <c r="N39" s="125" t="s">
        <v>354</v>
      </c>
      <c r="O39" s="161"/>
      <c r="P39" s="152" t="s">
        <v>352</v>
      </c>
      <c r="Q39" s="152" t="s">
        <v>353</v>
      </c>
      <c r="R39" s="125" t="s">
        <v>354</v>
      </c>
      <c r="S39" s="161"/>
    </row>
    <row r="40" spans="2:19" ht="30" customHeight="1" x14ac:dyDescent="0.35">
      <c r="B40" s="626"/>
      <c r="C40" s="626"/>
      <c r="D40" s="726"/>
      <c r="E40" s="726"/>
      <c r="F40" s="125"/>
      <c r="G40" s="162"/>
      <c r="H40" s="724"/>
      <c r="I40" s="724"/>
      <c r="J40" s="125"/>
      <c r="K40" s="163"/>
      <c r="L40" s="724"/>
      <c r="M40" s="724"/>
      <c r="N40" s="125"/>
      <c r="O40" s="163"/>
      <c r="P40" s="724"/>
      <c r="Q40" s="724"/>
      <c r="R40" s="125" t="s">
        <v>355</v>
      </c>
      <c r="S40" s="163"/>
    </row>
    <row r="41" spans="2:19" ht="30" customHeight="1" x14ac:dyDescent="0.35">
      <c r="B41" s="626"/>
      <c r="C41" s="626"/>
      <c r="D41" s="727"/>
      <c r="E41" s="727"/>
      <c r="F41" s="125"/>
      <c r="G41" s="156">
        <v>0</v>
      </c>
      <c r="H41" s="725"/>
      <c r="I41" s="725"/>
      <c r="J41" s="125"/>
      <c r="K41" s="159"/>
      <c r="L41" s="725"/>
      <c r="M41" s="725"/>
      <c r="N41" s="125"/>
      <c r="O41" s="159"/>
      <c r="P41" s="725"/>
      <c r="Q41" s="725"/>
      <c r="R41" s="125" t="s">
        <v>356</v>
      </c>
      <c r="S41" s="159"/>
    </row>
    <row r="42" spans="2:19" ht="30" hidden="1" customHeight="1" outlineLevel="1" x14ac:dyDescent="0.35">
      <c r="B42" s="626"/>
      <c r="C42" s="626"/>
      <c r="D42" s="152" t="s">
        <v>352</v>
      </c>
      <c r="E42" s="152" t="s">
        <v>353</v>
      </c>
      <c r="F42" s="125" t="s">
        <v>354</v>
      </c>
      <c r="G42" s="160"/>
      <c r="H42" s="152" t="s">
        <v>352</v>
      </c>
      <c r="I42" s="152" t="s">
        <v>353</v>
      </c>
      <c r="J42" s="125" t="s">
        <v>354</v>
      </c>
      <c r="K42" s="161"/>
      <c r="L42" s="152" t="s">
        <v>352</v>
      </c>
      <c r="M42" s="152" t="s">
        <v>353</v>
      </c>
      <c r="N42" s="125" t="s">
        <v>354</v>
      </c>
      <c r="O42" s="161"/>
      <c r="P42" s="152" t="s">
        <v>352</v>
      </c>
      <c r="Q42" s="152" t="s">
        <v>353</v>
      </c>
      <c r="R42" s="125" t="s">
        <v>354</v>
      </c>
      <c r="S42" s="161"/>
    </row>
    <row r="43" spans="2:19" ht="30" hidden="1" customHeight="1" outlineLevel="1" x14ac:dyDescent="0.35">
      <c r="B43" s="626"/>
      <c r="C43" s="626"/>
      <c r="D43" s="726"/>
      <c r="E43" s="726"/>
      <c r="F43" s="125" t="s">
        <v>355</v>
      </c>
      <c r="G43" s="162"/>
      <c r="H43" s="724"/>
      <c r="I43" s="724"/>
      <c r="J43" s="125" t="s">
        <v>355</v>
      </c>
      <c r="K43" s="163"/>
      <c r="L43" s="724"/>
      <c r="M43" s="724"/>
      <c r="N43" s="125" t="s">
        <v>355</v>
      </c>
      <c r="O43" s="163"/>
      <c r="P43" s="724"/>
      <c r="Q43" s="724"/>
      <c r="R43" s="125" t="s">
        <v>355</v>
      </c>
      <c r="S43" s="163"/>
    </row>
    <row r="44" spans="2:19" ht="30" hidden="1" customHeight="1" outlineLevel="1" x14ac:dyDescent="0.35">
      <c r="B44" s="626"/>
      <c r="C44" s="626"/>
      <c r="D44" s="727"/>
      <c r="E44" s="727"/>
      <c r="F44" s="125" t="s">
        <v>356</v>
      </c>
      <c r="G44" s="156"/>
      <c r="H44" s="725"/>
      <c r="I44" s="725"/>
      <c r="J44" s="125" t="s">
        <v>356</v>
      </c>
      <c r="K44" s="159"/>
      <c r="L44" s="725"/>
      <c r="M44" s="725"/>
      <c r="N44" s="125" t="s">
        <v>356</v>
      </c>
      <c r="O44" s="159"/>
      <c r="P44" s="725"/>
      <c r="Q44" s="725"/>
      <c r="R44" s="125" t="s">
        <v>356</v>
      </c>
      <c r="S44" s="159"/>
    </row>
    <row r="45" spans="2:19" ht="30" hidden="1" customHeight="1" outlineLevel="1" x14ac:dyDescent="0.35">
      <c r="B45" s="626"/>
      <c r="C45" s="626"/>
      <c r="D45" s="152" t="s">
        <v>352</v>
      </c>
      <c r="E45" s="152" t="s">
        <v>353</v>
      </c>
      <c r="F45" s="125" t="s">
        <v>354</v>
      </c>
      <c r="G45" s="160"/>
      <c r="H45" s="152" t="s">
        <v>352</v>
      </c>
      <c r="I45" s="152" t="s">
        <v>353</v>
      </c>
      <c r="J45" s="125" t="s">
        <v>354</v>
      </c>
      <c r="K45" s="161"/>
      <c r="L45" s="152" t="s">
        <v>352</v>
      </c>
      <c r="M45" s="152" t="s">
        <v>353</v>
      </c>
      <c r="N45" s="125" t="s">
        <v>354</v>
      </c>
      <c r="O45" s="161"/>
      <c r="P45" s="152" t="s">
        <v>352</v>
      </c>
      <c r="Q45" s="152" t="s">
        <v>353</v>
      </c>
      <c r="R45" s="125" t="s">
        <v>354</v>
      </c>
      <c r="S45" s="161"/>
    </row>
    <row r="46" spans="2:19" ht="30" hidden="1" customHeight="1" outlineLevel="1" x14ac:dyDescent="0.35">
      <c r="B46" s="626"/>
      <c r="C46" s="626"/>
      <c r="D46" s="726"/>
      <c r="E46" s="726"/>
      <c r="F46" s="125" t="s">
        <v>355</v>
      </c>
      <c r="G46" s="162"/>
      <c r="H46" s="724"/>
      <c r="I46" s="724"/>
      <c r="J46" s="125" t="s">
        <v>355</v>
      </c>
      <c r="K46" s="163"/>
      <c r="L46" s="724"/>
      <c r="M46" s="724"/>
      <c r="N46" s="125" t="s">
        <v>355</v>
      </c>
      <c r="O46" s="163"/>
      <c r="P46" s="724"/>
      <c r="Q46" s="724"/>
      <c r="R46" s="125" t="s">
        <v>355</v>
      </c>
      <c r="S46" s="163"/>
    </row>
    <row r="47" spans="2:19" ht="30" hidden="1" customHeight="1" outlineLevel="1" x14ac:dyDescent="0.35">
      <c r="B47" s="626"/>
      <c r="C47" s="626"/>
      <c r="D47" s="727"/>
      <c r="E47" s="727"/>
      <c r="F47" s="125" t="s">
        <v>356</v>
      </c>
      <c r="G47" s="156"/>
      <c r="H47" s="725"/>
      <c r="I47" s="725"/>
      <c r="J47" s="125" t="s">
        <v>356</v>
      </c>
      <c r="K47" s="159"/>
      <c r="L47" s="725"/>
      <c r="M47" s="725"/>
      <c r="N47" s="125" t="s">
        <v>356</v>
      </c>
      <c r="O47" s="159"/>
      <c r="P47" s="725"/>
      <c r="Q47" s="725"/>
      <c r="R47" s="125" t="s">
        <v>356</v>
      </c>
      <c r="S47" s="159"/>
    </row>
    <row r="48" spans="2:19" ht="30" hidden="1" customHeight="1" outlineLevel="1" x14ac:dyDescent="0.35">
      <c r="B48" s="626"/>
      <c r="C48" s="626"/>
      <c r="D48" s="152" t="s">
        <v>352</v>
      </c>
      <c r="E48" s="152" t="s">
        <v>353</v>
      </c>
      <c r="F48" s="125" t="s">
        <v>354</v>
      </c>
      <c r="G48" s="160"/>
      <c r="H48" s="152" t="s">
        <v>352</v>
      </c>
      <c r="I48" s="152" t="s">
        <v>353</v>
      </c>
      <c r="J48" s="125" t="s">
        <v>354</v>
      </c>
      <c r="K48" s="161"/>
      <c r="L48" s="152" t="s">
        <v>352</v>
      </c>
      <c r="M48" s="152" t="s">
        <v>353</v>
      </c>
      <c r="N48" s="125" t="s">
        <v>354</v>
      </c>
      <c r="O48" s="161"/>
      <c r="P48" s="152" t="s">
        <v>352</v>
      </c>
      <c r="Q48" s="152" t="s">
        <v>353</v>
      </c>
      <c r="R48" s="125" t="s">
        <v>354</v>
      </c>
      <c r="S48" s="161"/>
    </row>
    <row r="49" spans="2:19" ht="30" hidden="1" customHeight="1" outlineLevel="1" x14ac:dyDescent="0.35">
      <c r="B49" s="626"/>
      <c r="C49" s="626"/>
      <c r="D49" s="726"/>
      <c r="E49" s="726"/>
      <c r="F49" s="125" t="s">
        <v>355</v>
      </c>
      <c r="G49" s="162"/>
      <c r="H49" s="724"/>
      <c r="I49" s="724"/>
      <c r="J49" s="125" t="s">
        <v>355</v>
      </c>
      <c r="K49" s="163"/>
      <c r="L49" s="724"/>
      <c r="M49" s="724"/>
      <c r="N49" s="125" t="s">
        <v>355</v>
      </c>
      <c r="O49" s="163"/>
      <c r="P49" s="724"/>
      <c r="Q49" s="724"/>
      <c r="R49" s="125" t="s">
        <v>355</v>
      </c>
      <c r="S49" s="163"/>
    </row>
    <row r="50" spans="2:19" ht="30" hidden="1" customHeight="1" outlineLevel="1" x14ac:dyDescent="0.35">
      <c r="B50" s="627"/>
      <c r="C50" s="627"/>
      <c r="D50" s="727"/>
      <c r="E50" s="727"/>
      <c r="F50" s="125" t="s">
        <v>356</v>
      </c>
      <c r="G50" s="156"/>
      <c r="H50" s="725"/>
      <c r="I50" s="725"/>
      <c r="J50" s="125" t="s">
        <v>356</v>
      </c>
      <c r="K50" s="159"/>
      <c r="L50" s="725"/>
      <c r="M50" s="725"/>
      <c r="N50" s="125" t="s">
        <v>356</v>
      </c>
      <c r="O50" s="159"/>
      <c r="P50" s="725"/>
      <c r="Q50" s="725"/>
      <c r="R50" s="125" t="s">
        <v>356</v>
      </c>
      <c r="S50" s="159"/>
    </row>
    <row r="51" spans="2:19" ht="30" customHeight="1" collapsed="1" thickBot="1" x14ac:dyDescent="0.4">
      <c r="C51" s="164"/>
      <c r="D51" s="165"/>
    </row>
    <row r="52" spans="2:19" ht="30" customHeight="1" thickBot="1" x14ac:dyDescent="0.4">
      <c r="D52" s="659" t="s">
        <v>327</v>
      </c>
      <c r="E52" s="656"/>
      <c r="F52" s="656"/>
      <c r="G52" s="660"/>
      <c r="H52" s="659" t="s">
        <v>328</v>
      </c>
      <c r="I52" s="656"/>
      <c r="J52" s="656"/>
      <c r="K52" s="660"/>
      <c r="L52" s="659" t="s">
        <v>329</v>
      </c>
      <c r="M52" s="656"/>
      <c r="N52" s="656"/>
      <c r="O52" s="660"/>
      <c r="P52" s="659" t="s">
        <v>330</v>
      </c>
      <c r="Q52" s="656"/>
      <c r="R52" s="656"/>
      <c r="S52" s="660"/>
    </row>
    <row r="53" spans="2:19" ht="30" customHeight="1" x14ac:dyDescent="0.35">
      <c r="B53" s="628" t="s">
        <v>357</v>
      </c>
      <c r="C53" s="628" t="s">
        <v>358</v>
      </c>
      <c r="D53" s="630" t="s">
        <v>359</v>
      </c>
      <c r="E53" s="654"/>
      <c r="F53" s="166" t="s">
        <v>326</v>
      </c>
      <c r="G53" s="167" t="s">
        <v>360</v>
      </c>
      <c r="H53" s="630" t="s">
        <v>359</v>
      </c>
      <c r="I53" s="654"/>
      <c r="J53" s="166" t="s">
        <v>326</v>
      </c>
      <c r="K53" s="167" t="s">
        <v>360</v>
      </c>
      <c r="L53" s="630" t="s">
        <v>359</v>
      </c>
      <c r="M53" s="654"/>
      <c r="N53" s="166" t="s">
        <v>326</v>
      </c>
      <c r="O53" s="167" t="s">
        <v>360</v>
      </c>
      <c r="P53" s="630" t="s">
        <v>359</v>
      </c>
      <c r="Q53" s="654"/>
      <c r="R53" s="166" t="s">
        <v>326</v>
      </c>
      <c r="S53" s="167" t="s">
        <v>360</v>
      </c>
    </row>
    <row r="54" spans="2:19" ht="45" customHeight="1" x14ac:dyDescent="0.35">
      <c r="B54" s="697"/>
      <c r="C54" s="697"/>
      <c r="D54" s="145" t="s">
        <v>336</v>
      </c>
      <c r="E54" s="146">
        <v>0</v>
      </c>
      <c r="F54" s="716" t="s">
        <v>509</v>
      </c>
      <c r="G54" s="718" t="s">
        <v>534</v>
      </c>
      <c r="H54" s="145" t="s">
        <v>336</v>
      </c>
      <c r="I54" s="147">
        <v>300</v>
      </c>
      <c r="J54" s="720" t="s">
        <v>454</v>
      </c>
      <c r="K54" s="722" t="s">
        <v>512</v>
      </c>
      <c r="L54" s="145" t="s">
        <v>336</v>
      </c>
      <c r="M54" s="147">
        <v>180</v>
      </c>
      <c r="N54" s="720" t="s">
        <v>509</v>
      </c>
      <c r="O54" s="722" t="s">
        <v>512</v>
      </c>
      <c r="P54" s="145" t="s">
        <v>336</v>
      </c>
      <c r="Q54" s="147"/>
      <c r="R54" s="720"/>
      <c r="S54" s="722"/>
    </row>
    <row r="55" spans="2:19" ht="45" customHeight="1" x14ac:dyDescent="0.35">
      <c r="B55" s="629"/>
      <c r="C55" s="629"/>
      <c r="D55" s="148" t="s">
        <v>344</v>
      </c>
      <c r="E55" s="149">
        <v>0</v>
      </c>
      <c r="F55" s="717"/>
      <c r="G55" s="719"/>
      <c r="H55" s="148" t="s">
        <v>344</v>
      </c>
      <c r="I55" s="150">
        <v>0.4</v>
      </c>
      <c r="J55" s="721"/>
      <c r="K55" s="723"/>
      <c r="L55" s="148" t="s">
        <v>344</v>
      </c>
      <c r="M55" s="150">
        <v>0.35</v>
      </c>
      <c r="N55" s="721"/>
      <c r="O55" s="723"/>
      <c r="P55" s="148" t="s">
        <v>344</v>
      </c>
      <c r="Q55" s="150"/>
      <c r="R55" s="721"/>
      <c r="S55" s="723"/>
    </row>
    <row r="56" spans="2:19" ht="30" customHeight="1" x14ac:dyDescent="0.35">
      <c r="B56" s="625" t="s">
        <v>361</v>
      </c>
      <c r="C56" s="625" t="s">
        <v>362</v>
      </c>
      <c r="D56" s="152" t="s">
        <v>363</v>
      </c>
      <c r="E56" s="168" t="s">
        <v>364</v>
      </c>
      <c r="F56" s="636" t="s">
        <v>365</v>
      </c>
      <c r="G56" s="700"/>
      <c r="H56" s="152" t="s">
        <v>363</v>
      </c>
      <c r="I56" s="168" t="s">
        <v>364</v>
      </c>
      <c r="J56" s="636" t="s">
        <v>365</v>
      </c>
      <c r="K56" s="700"/>
      <c r="L56" s="152" t="s">
        <v>363</v>
      </c>
      <c r="M56" s="168" t="s">
        <v>364</v>
      </c>
      <c r="N56" s="636" t="s">
        <v>365</v>
      </c>
      <c r="O56" s="700"/>
      <c r="P56" s="152" t="s">
        <v>363</v>
      </c>
      <c r="Q56" s="168" t="s">
        <v>364</v>
      </c>
      <c r="R56" s="636" t="s">
        <v>365</v>
      </c>
      <c r="S56" s="700"/>
    </row>
    <row r="57" spans="2:19" ht="30" customHeight="1" x14ac:dyDescent="0.35">
      <c r="B57" s="626"/>
      <c r="C57" s="627"/>
      <c r="D57" s="169">
        <v>0</v>
      </c>
      <c r="E57" s="170">
        <v>0</v>
      </c>
      <c r="F57" s="728" t="s">
        <v>482</v>
      </c>
      <c r="G57" s="729"/>
      <c r="H57" s="171">
        <v>440</v>
      </c>
      <c r="I57" s="172">
        <v>0.35</v>
      </c>
      <c r="J57" s="714" t="s">
        <v>482</v>
      </c>
      <c r="K57" s="715"/>
      <c r="L57" s="171">
        <v>440</v>
      </c>
      <c r="M57" s="172">
        <v>0.3</v>
      </c>
      <c r="N57" s="714" t="s">
        <v>482</v>
      </c>
      <c r="O57" s="715"/>
      <c r="P57" s="171"/>
      <c r="Q57" s="172"/>
      <c r="R57" s="714"/>
      <c r="S57" s="715"/>
    </row>
    <row r="58" spans="2:19" ht="30" customHeight="1" x14ac:dyDescent="0.35">
      <c r="B58" s="626"/>
      <c r="C58" s="625" t="s">
        <v>366</v>
      </c>
      <c r="D58" s="173" t="s">
        <v>365</v>
      </c>
      <c r="E58" s="174" t="s">
        <v>348</v>
      </c>
      <c r="F58" s="152" t="s">
        <v>326</v>
      </c>
      <c r="G58" s="175" t="s">
        <v>360</v>
      </c>
      <c r="H58" s="173" t="s">
        <v>365</v>
      </c>
      <c r="I58" s="174" t="s">
        <v>348</v>
      </c>
      <c r="J58" s="152" t="s">
        <v>326</v>
      </c>
      <c r="K58" s="175" t="s">
        <v>360</v>
      </c>
      <c r="L58" s="173" t="s">
        <v>365</v>
      </c>
      <c r="M58" s="174" t="s">
        <v>348</v>
      </c>
      <c r="N58" s="152" t="s">
        <v>326</v>
      </c>
      <c r="O58" s="175" t="s">
        <v>360</v>
      </c>
      <c r="P58" s="173" t="s">
        <v>365</v>
      </c>
      <c r="Q58" s="174" t="s">
        <v>348</v>
      </c>
      <c r="R58" s="152" t="s">
        <v>326</v>
      </c>
      <c r="S58" s="175" t="s">
        <v>360</v>
      </c>
    </row>
    <row r="59" spans="2:19" ht="30" customHeight="1" x14ac:dyDescent="0.35">
      <c r="B59" s="627"/>
      <c r="C59" s="712"/>
      <c r="D59" s="176" t="s">
        <v>487</v>
      </c>
      <c r="E59" s="177" t="s">
        <v>504</v>
      </c>
      <c r="F59" s="155" t="s">
        <v>454</v>
      </c>
      <c r="G59" s="178" t="s">
        <v>534</v>
      </c>
      <c r="H59" s="179" t="s">
        <v>487</v>
      </c>
      <c r="I59" s="180" t="s">
        <v>504</v>
      </c>
      <c r="J59" s="157" t="s">
        <v>493</v>
      </c>
      <c r="K59" s="181" t="s">
        <v>520</v>
      </c>
      <c r="L59" s="179" t="s">
        <v>487</v>
      </c>
      <c r="M59" s="180" t="s">
        <v>504</v>
      </c>
      <c r="N59" s="157" t="s">
        <v>493</v>
      </c>
      <c r="O59" s="181" t="s">
        <v>512</v>
      </c>
      <c r="P59" s="179"/>
      <c r="Q59" s="180"/>
      <c r="R59" s="157"/>
      <c r="S59" s="181"/>
    </row>
    <row r="60" spans="2:19" ht="30" customHeight="1" thickBot="1" x14ac:dyDescent="0.4">
      <c r="B60" s="141"/>
      <c r="C60" s="182"/>
      <c r="D60" s="165"/>
    </row>
    <row r="61" spans="2:19" ht="30" customHeight="1" thickBot="1" x14ac:dyDescent="0.4">
      <c r="B61" s="141"/>
      <c r="C61" s="141"/>
      <c r="D61" s="659" t="s">
        <v>327</v>
      </c>
      <c r="E61" s="656"/>
      <c r="F61" s="656"/>
      <c r="G61" s="656"/>
      <c r="H61" s="659" t="s">
        <v>328</v>
      </c>
      <c r="I61" s="656"/>
      <c r="J61" s="656"/>
      <c r="K61" s="660"/>
      <c r="L61" s="656" t="s">
        <v>329</v>
      </c>
      <c r="M61" s="656"/>
      <c r="N61" s="656"/>
      <c r="O61" s="656"/>
      <c r="P61" s="659" t="s">
        <v>330</v>
      </c>
      <c r="Q61" s="656"/>
      <c r="R61" s="656"/>
      <c r="S61" s="660"/>
    </row>
    <row r="62" spans="2:19" ht="30" customHeight="1" x14ac:dyDescent="0.35">
      <c r="B62" s="628" t="s">
        <v>367</v>
      </c>
      <c r="C62" s="628" t="s">
        <v>368</v>
      </c>
      <c r="D62" s="706" t="s">
        <v>369</v>
      </c>
      <c r="E62" s="707"/>
      <c r="F62" s="630" t="s">
        <v>326</v>
      </c>
      <c r="G62" s="631"/>
      <c r="H62" s="713" t="s">
        <v>369</v>
      </c>
      <c r="I62" s="707"/>
      <c r="J62" s="630" t="s">
        <v>326</v>
      </c>
      <c r="K62" s="632"/>
      <c r="L62" s="713" t="s">
        <v>369</v>
      </c>
      <c r="M62" s="707"/>
      <c r="N62" s="630" t="s">
        <v>326</v>
      </c>
      <c r="O62" s="632"/>
      <c r="P62" s="713" t="s">
        <v>369</v>
      </c>
      <c r="Q62" s="707"/>
      <c r="R62" s="630" t="s">
        <v>326</v>
      </c>
      <c r="S62" s="632"/>
    </row>
    <row r="63" spans="2:19" ht="36.75" customHeight="1" x14ac:dyDescent="0.35">
      <c r="B63" s="629"/>
      <c r="C63" s="629"/>
      <c r="D63" s="701"/>
      <c r="E63" s="702"/>
      <c r="F63" s="680"/>
      <c r="G63" s="703"/>
      <c r="H63" s="704"/>
      <c r="I63" s="705"/>
      <c r="J63" s="695"/>
      <c r="K63" s="696"/>
      <c r="L63" s="704"/>
      <c r="M63" s="705"/>
      <c r="N63" s="695"/>
      <c r="O63" s="696"/>
      <c r="P63" s="704"/>
      <c r="Q63" s="705"/>
      <c r="R63" s="695"/>
      <c r="S63" s="696"/>
    </row>
    <row r="64" spans="2:19" ht="45" customHeight="1" x14ac:dyDescent="0.35">
      <c r="B64" s="625" t="s">
        <v>370</v>
      </c>
      <c r="C64" s="625" t="s">
        <v>371</v>
      </c>
      <c r="D64" s="152" t="s">
        <v>372</v>
      </c>
      <c r="E64" s="152" t="s">
        <v>373</v>
      </c>
      <c r="F64" s="636" t="s">
        <v>374</v>
      </c>
      <c r="G64" s="700"/>
      <c r="H64" s="183" t="s">
        <v>372</v>
      </c>
      <c r="I64" s="152" t="s">
        <v>373</v>
      </c>
      <c r="J64" s="708" t="s">
        <v>374</v>
      </c>
      <c r="K64" s="700"/>
      <c r="L64" s="183" t="s">
        <v>372</v>
      </c>
      <c r="M64" s="152" t="s">
        <v>373</v>
      </c>
      <c r="N64" s="708" t="s">
        <v>374</v>
      </c>
      <c r="O64" s="700"/>
      <c r="P64" s="183" t="s">
        <v>372</v>
      </c>
      <c r="Q64" s="152" t="s">
        <v>373</v>
      </c>
      <c r="R64" s="708" t="s">
        <v>374</v>
      </c>
      <c r="S64" s="700"/>
    </row>
    <row r="65" spans="2:19" ht="27" customHeight="1" x14ac:dyDescent="0.35">
      <c r="B65" s="627"/>
      <c r="C65" s="627"/>
      <c r="D65" s="169"/>
      <c r="E65" s="170"/>
      <c r="F65" s="709"/>
      <c r="G65" s="709"/>
      <c r="H65" s="171"/>
      <c r="I65" s="172"/>
      <c r="J65" s="710"/>
      <c r="K65" s="711"/>
      <c r="L65" s="171"/>
      <c r="M65" s="172"/>
      <c r="N65" s="710"/>
      <c r="O65" s="711"/>
      <c r="P65" s="171"/>
      <c r="Q65" s="172"/>
      <c r="R65" s="710"/>
      <c r="S65" s="711"/>
    </row>
    <row r="66" spans="2:19" ht="33.75" customHeight="1" thickBot="1" x14ac:dyDescent="0.4">
      <c r="B66" s="141"/>
      <c r="C66" s="141"/>
    </row>
    <row r="67" spans="2:19" ht="37.5" customHeight="1" thickBot="1" x14ac:dyDescent="0.4">
      <c r="B67" s="141"/>
      <c r="C67" s="141"/>
      <c r="D67" s="659" t="s">
        <v>327</v>
      </c>
      <c r="E67" s="656"/>
      <c r="F67" s="656"/>
      <c r="G67" s="660"/>
      <c r="H67" s="656" t="s">
        <v>328</v>
      </c>
      <c r="I67" s="656"/>
      <c r="J67" s="656"/>
      <c r="K67" s="660"/>
      <c r="L67" s="656" t="s">
        <v>328</v>
      </c>
      <c r="M67" s="656"/>
      <c r="N67" s="656"/>
      <c r="O67" s="660"/>
      <c r="P67" s="656" t="s">
        <v>328</v>
      </c>
      <c r="Q67" s="656"/>
      <c r="R67" s="656"/>
      <c r="S67" s="660"/>
    </row>
    <row r="68" spans="2:19" ht="37.5" customHeight="1" x14ac:dyDescent="0.35">
      <c r="B68" s="628" t="s">
        <v>375</v>
      </c>
      <c r="C68" s="628" t="s">
        <v>376</v>
      </c>
      <c r="D68" s="184" t="s">
        <v>377</v>
      </c>
      <c r="E68" s="166" t="s">
        <v>378</v>
      </c>
      <c r="F68" s="630" t="s">
        <v>379</v>
      </c>
      <c r="G68" s="632"/>
      <c r="H68" s="184" t="s">
        <v>377</v>
      </c>
      <c r="I68" s="166" t="s">
        <v>378</v>
      </c>
      <c r="J68" s="630" t="s">
        <v>379</v>
      </c>
      <c r="K68" s="632"/>
      <c r="L68" s="184" t="s">
        <v>377</v>
      </c>
      <c r="M68" s="166" t="s">
        <v>378</v>
      </c>
      <c r="N68" s="630" t="s">
        <v>379</v>
      </c>
      <c r="O68" s="632"/>
      <c r="P68" s="184" t="s">
        <v>377</v>
      </c>
      <c r="Q68" s="166" t="s">
        <v>378</v>
      </c>
      <c r="R68" s="630" t="s">
        <v>379</v>
      </c>
      <c r="S68" s="632"/>
    </row>
    <row r="69" spans="2:19" ht="44.25" customHeight="1" x14ac:dyDescent="0.35">
      <c r="B69" s="697"/>
      <c r="C69" s="629"/>
      <c r="D69" s="185"/>
      <c r="E69" s="186"/>
      <c r="F69" s="698"/>
      <c r="G69" s="699"/>
      <c r="H69" s="187"/>
      <c r="I69" s="188"/>
      <c r="J69" s="682"/>
      <c r="K69" s="683"/>
      <c r="L69" s="187"/>
      <c r="M69" s="188"/>
      <c r="N69" s="682"/>
      <c r="O69" s="683"/>
      <c r="P69" s="187"/>
      <c r="Q69" s="188"/>
      <c r="R69" s="682"/>
      <c r="S69" s="683"/>
    </row>
    <row r="70" spans="2:19" ht="36.75" customHeight="1" x14ac:dyDescent="0.35">
      <c r="B70" s="697"/>
      <c r="C70" s="628" t="s">
        <v>680</v>
      </c>
      <c r="D70" s="152" t="s">
        <v>326</v>
      </c>
      <c r="E70" s="151" t="s">
        <v>380</v>
      </c>
      <c r="F70" s="636" t="s">
        <v>381</v>
      </c>
      <c r="G70" s="700"/>
      <c r="H70" s="152" t="s">
        <v>326</v>
      </c>
      <c r="I70" s="151" t="s">
        <v>380</v>
      </c>
      <c r="J70" s="636" t="s">
        <v>381</v>
      </c>
      <c r="K70" s="700"/>
      <c r="L70" s="152" t="s">
        <v>326</v>
      </c>
      <c r="M70" s="151" t="s">
        <v>380</v>
      </c>
      <c r="N70" s="636" t="s">
        <v>381</v>
      </c>
      <c r="O70" s="700"/>
      <c r="P70" s="152" t="s">
        <v>326</v>
      </c>
      <c r="Q70" s="151" t="s">
        <v>380</v>
      </c>
      <c r="R70" s="636" t="s">
        <v>381</v>
      </c>
      <c r="S70" s="700"/>
    </row>
    <row r="71" spans="2:19" ht="30" customHeight="1" x14ac:dyDescent="0.35">
      <c r="B71" s="697"/>
      <c r="C71" s="697"/>
      <c r="D71" s="155"/>
      <c r="E71" s="186"/>
      <c r="F71" s="680"/>
      <c r="G71" s="681"/>
      <c r="H71" s="157"/>
      <c r="I71" s="188"/>
      <c r="J71" s="695"/>
      <c r="K71" s="696"/>
      <c r="L71" s="157"/>
      <c r="M71" s="188"/>
      <c r="N71" s="695"/>
      <c r="O71" s="696"/>
      <c r="P71" s="157"/>
      <c r="Q71" s="188"/>
      <c r="R71" s="695"/>
      <c r="S71" s="696"/>
    </row>
    <row r="72" spans="2:19" ht="30" hidden="1" customHeight="1" outlineLevel="1" x14ac:dyDescent="0.35">
      <c r="B72" s="697"/>
      <c r="C72" s="697"/>
      <c r="D72" s="155"/>
      <c r="E72" s="186"/>
      <c r="F72" s="680"/>
      <c r="G72" s="681"/>
      <c r="H72" s="157"/>
      <c r="I72" s="188"/>
      <c r="J72" s="695"/>
      <c r="K72" s="696"/>
      <c r="L72" s="157"/>
      <c r="M72" s="188"/>
      <c r="N72" s="695"/>
      <c r="O72" s="696"/>
      <c r="P72" s="157"/>
      <c r="Q72" s="188"/>
      <c r="R72" s="695"/>
      <c r="S72" s="696"/>
    </row>
    <row r="73" spans="2:19" ht="30" hidden="1" customHeight="1" outlineLevel="1" x14ac:dyDescent="0.35">
      <c r="B73" s="697"/>
      <c r="C73" s="697"/>
      <c r="D73" s="155"/>
      <c r="E73" s="186"/>
      <c r="F73" s="680"/>
      <c r="G73" s="681"/>
      <c r="H73" s="157"/>
      <c r="I73" s="188"/>
      <c r="J73" s="695"/>
      <c r="K73" s="696"/>
      <c r="L73" s="157"/>
      <c r="M73" s="188"/>
      <c r="N73" s="695"/>
      <c r="O73" s="696"/>
      <c r="P73" s="157"/>
      <c r="Q73" s="188"/>
      <c r="R73" s="695"/>
      <c r="S73" s="696"/>
    </row>
    <row r="74" spans="2:19" ht="30" hidden="1" customHeight="1" outlineLevel="1" x14ac:dyDescent="0.35">
      <c r="B74" s="697"/>
      <c r="C74" s="697"/>
      <c r="D74" s="155"/>
      <c r="E74" s="186"/>
      <c r="F74" s="680"/>
      <c r="G74" s="681"/>
      <c r="H74" s="157"/>
      <c r="I74" s="188"/>
      <c r="J74" s="695"/>
      <c r="K74" s="696"/>
      <c r="L74" s="157"/>
      <c r="M74" s="188"/>
      <c r="N74" s="695"/>
      <c r="O74" s="696"/>
      <c r="P74" s="157"/>
      <c r="Q74" s="188"/>
      <c r="R74" s="695"/>
      <c r="S74" s="696"/>
    </row>
    <row r="75" spans="2:19" ht="30" hidden="1" customHeight="1" outlineLevel="1" x14ac:dyDescent="0.35">
      <c r="B75" s="697"/>
      <c r="C75" s="697"/>
      <c r="D75" s="155"/>
      <c r="E75" s="186"/>
      <c r="F75" s="680"/>
      <c r="G75" s="681"/>
      <c r="H75" s="157"/>
      <c r="I75" s="188"/>
      <c r="J75" s="695"/>
      <c r="K75" s="696"/>
      <c r="L75" s="157"/>
      <c r="M75" s="188"/>
      <c r="N75" s="695"/>
      <c r="O75" s="696"/>
      <c r="P75" s="157"/>
      <c r="Q75" s="188"/>
      <c r="R75" s="695"/>
      <c r="S75" s="696"/>
    </row>
    <row r="76" spans="2:19" ht="30" hidden="1" customHeight="1" outlineLevel="1" x14ac:dyDescent="0.35">
      <c r="B76" s="629"/>
      <c r="C76" s="629"/>
      <c r="D76" s="155"/>
      <c r="E76" s="186"/>
      <c r="F76" s="680"/>
      <c r="G76" s="681"/>
      <c r="H76" s="157"/>
      <c r="I76" s="188"/>
      <c r="J76" s="695"/>
      <c r="K76" s="696"/>
      <c r="L76" s="157"/>
      <c r="M76" s="188"/>
      <c r="N76" s="695"/>
      <c r="O76" s="696"/>
      <c r="P76" s="157"/>
      <c r="Q76" s="188"/>
      <c r="R76" s="695"/>
      <c r="S76" s="696"/>
    </row>
    <row r="77" spans="2:19" ht="35.25" customHeight="1" collapsed="1" x14ac:dyDescent="0.35">
      <c r="B77" s="625" t="s">
        <v>382</v>
      </c>
      <c r="C77" s="689" t="s">
        <v>681</v>
      </c>
      <c r="D77" s="168" t="s">
        <v>383</v>
      </c>
      <c r="E77" s="636" t="s">
        <v>365</v>
      </c>
      <c r="F77" s="637"/>
      <c r="G77" s="153" t="s">
        <v>326</v>
      </c>
      <c r="H77" s="168" t="s">
        <v>383</v>
      </c>
      <c r="I77" s="636" t="s">
        <v>365</v>
      </c>
      <c r="J77" s="637"/>
      <c r="K77" s="153" t="s">
        <v>326</v>
      </c>
      <c r="L77" s="168" t="s">
        <v>383</v>
      </c>
      <c r="M77" s="636" t="s">
        <v>365</v>
      </c>
      <c r="N77" s="637"/>
      <c r="O77" s="153" t="s">
        <v>326</v>
      </c>
      <c r="P77" s="168" t="s">
        <v>383</v>
      </c>
      <c r="Q77" s="636" t="s">
        <v>365</v>
      </c>
      <c r="R77" s="637"/>
      <c r="S77" s="153" t="s">
        <v>326</v>
      </c>
    </row>
    <row r="78" spans="2:19" ht="35.25" customHeight="1" x14ac:dyDescent="0.35">
      <c r="B78" s="626"/>
      <c r="C78" s="689"/>
      <c r="D78" s="189"/>
      <c r="E78" s="690"/>
      <c r="F78" s="691"/>
      <c r="G78" s="190"/>
      <c r="H78" s="191"/>
      <c r="I78" s="692"/>
      <c r="J78" s="693"/>
      <c r="K78" s="192"/>
      <c r="L78" s="191"/>
      <c r="M78" s="692"/>
      <c r="N78" s="693"/>
      <c r="O78" s="192"/>
      <c r="P78" s="191"/>
      <c r="Q78" s="692"/>
      <c r="R78" s="693"/>
      <c r="S78" s="192"/>
    </row>
    <row r="79" spans="2:19" ht="35.25" hidden="1" customHeight="1" outlineLevel="1" x14ac:dyDescent="0.35">
      <c r="B79" s="626"/>
      <c r="C79" s="689"/>
      <c r="D79" s="189"/>
      <c r="E79" s="690"/>
      <c r="F79" s="691"/>
      <c r="G79" s="190"/>
      <c r="H79" s="191"/>
      <c r="I79" s="692"/>
      <c r="J79" s="693"/>
      <c r="K79" s="192"/>
      <c r="L79" s="191"/>
      <c r="M79" s="692"/>
      <c r="N79" s="693"/>
      <c r="O79" s="192"/>
      <c r="P79" s="191"/>
      <c r="Q79" s="692"/>
      <c r="R79" s="693"/>
      <c r="S79" s="192"/>
    </row>
    <row r="80" spans="2:19" ht="35.25" hidden="1" customHeight="1" outlineLevel="1" x14ac:dyDescent="0.35">
      <c r="B80" s="626"/>
      <c r="C80" s="689"/>
      <c r="D80" s="189"/>
      <c r="E80" s="690"/>
      <c r="F80" s="691"/>
      <c r="G80" s="190"/>
      <c r="H80" s="191"/>
      <c r="I80" s="692"/>
      <c r="J80" s="693"/>
      <c r="K80" s="192"/>
      <c r="L80" s="191"/>
      <c r="M80" s="692"/>
      <c r="N80" s="693"/>
      <c r="O80" s="192"/>
      <c r="P80" s="191"/>
      <c r="Q80" s="692"/>
      <c r="R80" s="693"/>
      <c r="S80" s="192"/>
    </row>
    <row r="81" spans="2:19" ht="35.25" hidden="1" customHeight="1" outlineLevel="1" x14ac:dyDescent="0.35">
      <c r="B81" s="626"/>
      <c r="C81" s="689"/>
      <c r="D81" s="189"/>
      <c r="E81" s="690"/>
      <c r="F81" s="691"/>
      <c r="G81" s="190"/>
      <c r="H81" s="191"/>
      <c r="I81" s="692"/>
      <c r="J81" s="693"/>
      <c r="K81" s="192"/>
      <c r="L81" s="191"/>
      <c r="M81" s="692"/>
      <c r="N81" s="693"/>
      <c r="O81" s="192"/>
      <c r="P81" s="191"/>
      <c r="Q81" s="692"/>
      <c r="R81" s="693"/>
      <c r="S81" s="192"/>
    </row>
    <row r="82" spans="2:19" ht="35.25" hidden="1" customHeight="1" outlineLevel="1" x14ac:dyDescent="0.35">
      <c r="B82" s="626"/>
      <c r="C82" s="689"/>
      <c r="D82" s="189"/>
      <c r="E82" s="690"/>
      <c r="F82" s="691"/>
      <c r="G82" s="190"/>
      <c r="H82" s="191"/>
      <c r="I82" s="692"/>
      <c r="J82" s="693"/>
      <c r="K82" s="192"/>
      <c r="L82" s="191"/>
      <c r="M82" s="692"/>
      <c r="N82" s="693"/>
      <c r="O82" s="192"/>
      <c r="P82" s="191"/>
      <c r="Q82" s="692"/>
      <c r="R82" s="693"/>
      <c r="S82" s="192"/>
    </row>
    <row r="83" spans="2:19" ht="33" hidden="1" customHeight="1" outlineLevel="1" x14ac:dyDescent="0.35">
      <c r="B83" s="627"/>
      <c r="C83" s="689"/>
      <c r="D83" s="189"/>
      <c r="E83" s="690"/>
      <c r="F83" s="691"/>
      <c r="G83" s="190"/>
      <c r="H83" s="191"/>
      <c r="I83" s="692"/>
      <c r="J83" s="693"/>
      <c r="K83" s="192"/>
      <c r="L83" s="191"/>
      <c r="M83" s="692"/>
      <c r="N83" s="693"/>
      <c r="O83" s="192"/>
      <c r="P83" s="191"/>
      <c r="Q83" s="692"/>
      <c r="R83" s="693"/>
      <c r="S83" s="192"/>
    </row>
    <row r="84" spans="2:19" ht="31.5" customHeight="1" collapsed="1" thickBot="1" x14ac:dyDescent="0.4">
      <c r="B84" s="141"/>
      <c r="C84" s="193"/>
      <c r="D84" s="165"/>
    </row>
    <row r="85" spans="2:19" ht="30.75" customHeight="1" thickBot="1" x14ac:dyDescent="0.4">
      <c r="B85" s="141"/>
      <c r="C85" s="141"/>
      <c r="D85" s="659" t="s">
        <v>327</v>
      </c>
      <c r="E85" s="656"/>
      <c r="F85" s="656"/>
      <c r="G85" s="660"/>
      <c r="H85" s="638" t="s">
        <v>327</v>
      </c>
      <c r="I85" s="639"/>
      <c r="J85" s="639"/>
      <c r="K85" s="640"/>
      <c r="L85" s="638" t="s">
        <v>327</v>
      </c>
      <c r="M85" s="639"/>
      <c r="N85" s="639"/>
      <c r="O85" s="655"/>
      <c r="P85" s="652" t="s">
        <v>327</v>
      </c>
      <c r="Q85" s="639"/>
      <c r="R85" s="639"/>
      <c r="S85" s="640"/>
    </row>
    <row r="86" spans="2:19" ht="30.75" customHeight="1" x14ac:dyDescent="0.35">
      <c r="B86" s="628" t="s">
        <v>384</v>
      </c>
      <c r="C86" s="628" t="s">
        <v>385</v>
      </c>
      <c r="D86" s="630" t="s">
        <v>386</v>
      </c>
      <c r="E86" s="654"/>
      <c r="F86" s="166" t="s">
        <v>326</v>
      </c>
      <c r="G86" s="194" t="s">
        <v>365</v>
      </c>
      <c r="H86" s="653" t="s">
        <v>386</v>
      </c>
      <c r="I86" s="654"/>
      <c r="J86" s="166" t="s">
        <v>326</v>
      </c>
      <c r="K86" s="194" t="s">
        <v>365</v>
      </c>
      <c r="L86" s="653" t="s">
        <v>386</v>
      </c>
      <c r="M86" s="654"/>
      <c r="N86" s="166" t="s">
        <v>326</v>
      </c>
      <c r="O86" s="194" t="s">
        <v>365</v>
      </c>
      <c r="P86" s="653" t="s">
        <v>386</v>
      </c>
      <c r="Q86" s="654"/>
      <c r="R86" s="166" t="s">
        <v>326</v>
      </c>
      <c r="S86" s="194" t="s">
        <v>365</v>
      </c>
    </row>
    <row r="87" spans="2:19" ht="29.25" customHeight="1" x14ac:dyDescent="0.35">
      <c r="B87" s="629"/>
      <c r="C87" s="629"/>
      <c r="D87" s="680"/>
      <c r="E87" s="694"/>
      <c r="F87" s="185"/>
      <c r="G87" s="195"/>
      <c r="H87" s="196"/>
      <c r="I87" s="197"/>
      <c r="J87" s="187"/>
      <c r="K87" s="198"/>
      <c r="L87" s="196"/>
      <c r="M87" s="197"/>
      <c r="N87" s="187"/>
      <c r="O87" s="198"/>
      <c r="P87" s="196"/>
      <c r="Q87" s="197"/>
      <c r="R87" s="187"/>
      <c r="S87" s="198"/>
    </row>
    <row r="88" spans="2:19" ht="45" customHeight="1" x14ac:dyDescent="0.35">
      <c r="B88" s="673" t="s">
        <v>387</v>
      </c>
      <c r="C88" s="625" t="s">
        <v>388</v>
      </c>
      <c r="D88" s="152" t="s">
        <v>389</v>
      </c>
      <c r="E88" s="152" t="s">
        <v>390</v>
      </c>
      <c r="F88" s="168" t="s">
        <v>391</v>
      </c>
      <c r="G88" s="153" t="s">
        <v>392</v>
      </c>
      <c r="H88" s="152" t="s">
        <v>389</v>
      </c>
      <c r="I88" s="152" t="s">
        <v>390</v>
      </c>
      <c r="J88" s="168" t="s">
        <v>391</v>
      </c>
      <c r="K88" s="153" t="s">
        <v>392</v>
      </c>
      <c r="L88" s="152" t="s">
        <v>389</v>
      </c>
      <c r="M88" s="152" t="s">
        <v>390</v>
      </c>
      <c r="N88" s="168" t="s">
        <v>391</v>
      </c>
      <c r="O88" s="153" t="s">
        <v>392</v>
      </c>
      <c r="P88" s="152" t="s">
        <v>389</v>
      </c>
      <c r="Q88" s="152" t="s">
        <v>390</v>
      </c>
      <c r="R88" s="168" t="s">
        <v>391</v>
      </c>
      <c r="S88" s="153" t="s">
        <v>392</v>
      </c>
    </row>
    <row r="89" spans="2:19" ht="29.25" customHeight="1" x14ac:dyDescent="0.35">
      <c r="B89" s="673"/>
      <c r="C89" s="626"/>
      <c r="D89" s="676"/>
      <c r="E89" s="687"/>
      <c r="F89" s="676"/>
      <c r="G89" s="678"/>
      <c r="H89" s="641"/>
      <c r="I89" s="641"/>
      <c r="J89" s="641"/>
      <c r="K89" s="647"/>
      <c r="L89" s="641"/>
      <c r="M89" s="641"/>
      <c r="N89" s="641"/>
      <c r="O89" s="647"/>
      <c r="P89" s="641"/>
      <c r="Q89" s="641"/>
      <c r="R89" s="641"/>
      <c r="S89" s="647"/>
    </row>
    <row r="90" spans="2:19" ht="29.25" customHeight="1" x14ac:dyDescent="0.35">
      <c r="B90" s="673"/>
      <c r="C90" s="626"/>
      <c r="D90" s="677"/>
      <c r="E90" s="688"/>
      <c r="F90" s="677"/>
      <c r="G90" s="679"/>
      <c r="H90" s="642"/>
      <c r="I90" s="642"/>
      <c r="J90" s="642"/>
      <c r="K90" s="648"/>
      <c r="L90" s="642"/>
      <c r="M90" s="642"/>
      <c r="N90" s="642"/>
      <c r="O90" s="648"/>
      <c r="P90" s="642"/>
      <c r="Q90" s="642"/>
      <c r="R90" s="642"/>
      <c r="S90" s="648"/>
    </row>
    <row r="91" spans="2:19" ht="24" hidden="1" outlineLevel="1" x14ac:dyDescent="0.35">
      <c r="B91" s="673"/>
      <c r="C91" s="626"/>
      <c r="D91" s="152" t="s">
        <v>389</v>
      </c>
      <c r="E91" s="152" t="s">
        <v>390</v>
      </c>
      <c r="F91" s="168" t="s">
        <v>391</v>
      </c>
      <c r="G91" s="153" t="s">
        <v>392</v>
      </c>
      <c r="H91" s="152" t="s">
        <v>389</v>
      </c>
      <c r="I91" s="152" t="s">
        <v>390</v>
      </c>
      <c r="J91" s="168" t="s">
        <v>391</v>
      </c>
      <c r="K91" s="153" t="s">
        <v>392</v>
      </c>
      <c r="L91" s="152" t="s">
        <v>389</v>
      </c>
      <c r="M91" s="152" t="s">
        <v>390</v>
      </c>
      <c r="N91" s="168" t="s">
        <v>391</v>
      </c>
      <c r="O91" s="153" t="s">
        <v>392</v>
      </c>
      <c r="P91" s="152" t="s">
        <v>389</v>
      </c>
      <c r="Q91" s="152" t="s">
        <v>390</v>
      </c>
      <c r="R91" s="168" t="s">
        <v>391</v>
      </c>
      <c r="S91" s="153" t="s">
        <v>392</v>
      </c>
    </row>
    <row r="92" spans="2:19" ht="29.25" hidden="1" customHeight="1" outlineLevel="1" x14ac:dyDescent="0.35">
      <c r="B92" s="673"/>
      <c r="C92" s="626"/>
      <c r="D92" s="676"/>
      <c r="E92" s="687"/>
      <c r="F92" s="676"/>
      <c r="G92" s="678"/>
      <c r="H92" s="641"/>
      <c r="I92" s="641"/>
      <c r="J92" s="641"/>
      <c r="K92" s="647"/>
      <c r="L92" s="641"/>
      <c r="M92" s="641"/>
      <c r="N92" s="641"/>
      <c r="O92" s="647"/>
      <c r="P92" s="641"/>
      <c r="Q92" s="641"/>
      <c r="R92" s="641"/>
      <c r="S92" s="647"/>
    </row>
    <row r="93" spans="2:19" ht="29.25" hidden="1" customHeight="1" outlineLevel="1" x14ac:dyDescent="0.35">
      <c r="B93" s="673"/>
      <c r="C93" s="626"/>
      <c r="D93" s="677"/>
      <c r="E93" s="688"/>
      <c r="F93" s="677"/>
      <c r="G93" s="679"/>
      <c r="H93" s="642"/>
      <c r="I93" s="642"/>
      <c r="J93" s="642"/>
      <c r="K93" s="648"/>
      <c r="L93" s="642"/>
      <c r="M93" s="642"/>
      <c r="N93" s="642"/>
      <c r="O93" s="648"/>
      <c r="P93" s="642"/>
      <c r="Q93" s="642"/>
      <c r="R93" s="642"/>
      <c r="S93" s="648"/>
    </row>
    <row r="94" spans="2:19" ht="24" hidden="1" outlineLevel="1" x14ac:dyDescent="0.35">
      <c r="B94" s="673"/>
      <c r="C94" s="626"/>
      <c r="D94" s="152" t="s">
        <v>389</v>
      </c>
      <c r="E94" s="152" t="s">
        <v>390</v>
      </c>
      <c r="F94" s="168" t="s">
        <v>391</v>
      </c>
      <c r="G94" s="153" t="s">
        <v>392</v>
      </c>
      <c r="H94" s="152" t="s">
        <v>389</v>
      </c>
      <c r="I94" s="152" t="s">
        <v>390</v>
      </c>
      <c r="J94" s="168" t="s">
        <v>391</v>
      </c>
      <c r="K94" s="153" t="s">
        <v>392</v>
      </c>
      <c r="L94" s="152" t="s">
        <v>389</v>
      </c>
      <c r="M94" s="152" t="s">
        <v>390</v>
      </c>
      <c r="N94" s="168" t="s">
        <v>391</v>
      </c>
      <c r="O94" s="153" t="s">
        <v>392</v>
      </c>
      <c r="P94" s="152" t="s">
        <v>389</v>
      </c>
      <c r="Q94" s="152" t="s">
        <v>390</v>
      </c>
      <c r="R94" s="168" t="s">
        <v>391</v>
      </c>
      <c r="S94" s="153" t="s">
        <v>392</v>
      </c>
    </row>
    <row r="95" spans="2:19" ht="29.25" hidden="1" customHeight="1" outlineLevel="1" x14ac:dyDescent="0.35">
      <c r="B95" s="673"/>
      <c r="C95" s="626"/>
      <c r="D95" s="676"/>
      <c r="E95" s="687"/>
      <c r="F95" s="676"/>
      <c r="G95" s="678"/>
      <c r="H95" s="641"/>
      <c r="I95" s="641"/>
      <c r="J95" s="641"/>
      <c r="K95" s="647"/>
      <c r="L95" s="641"/>
      <c r="M95" s="641"/>
      <c r="N95" s="641"/>
      <c r="O95" s="647"/>
      <c r="P95" s="641"/>
      <c r="Q95" s="641"/>
      <c r="R95" s="641"/>
      <c r="S95" s="647"/>
    </row>
    <row r="96" spans="2:19" ht="29.25" hidden="1" customHeight="1" outlineLevel="1" x14ac:dyDescent="0.35">
      <c r="B96" s="673"/>
      <c r="C96" s="626"/>
      <c r="D96" s="677"/>
      <c r="E96" s="688"/>
      <c r="F96" s="677"/>
      <c r="G96" s="679"/>
      <c r="H96" s="642"/>
      <c r="I96" s="642"/>
      <c r="J96" s="642"/>
      <c r="K96" s="648"/>
      <c r="L96" s="642"/>
      <c r="M96" s="642"/>
      <c r="N96" s="642"/>
      <c r="O96" s="648"/>
      <c r="P96" s="642"/>
      <c r="Q96" s="642"/>
      <c r="R96" s="642"/>
      <c r="S96" s="648"/>
    </row>
    <row r="97" spans="2:19" ht="24" hidden="1" outlineLevel="1" x14ac:dyDescent="0.35">
      <c r="B97" s="673"/>
      <c r="C97" s="626"/>
      <c r="D97" s="152" t="s">
        <v>389</v>
      </c>
      <c r="E97" s="152" t="s">
        <v>390</v>
      </c>
      <c r="F97" s="168" t="s">
        <v>391</v>
      </c>
      <c r="G97" s="153" t="s">
        <v>392</v>
      </c>
      <c r="H97" s="152" t="s">
        <v>389</v>
      </c>
      <c r="I97" s="152" t="s">
        <v>390</v>
      </c>
      <c r="J97" s="168" t="s">
        <v>391</v>
      </c>
      <c r="K97" s="153" t="s">
        <v>392</v>
      </c>
      <c r="L97" s="152" t="s">
        <v>389</v>
      </c>
      <c r="M97" s="152" t="s">
        <v>390</v>
      </c>
      <c r="N97" s="168" t="s">
        <v>391</v>
      </c>
      <c r="O97" s="153" t="s">
        <v>392</v>
      </c>
      <c r="P97" s="152" t="s">
        <v>389</v>
      </c>
      <c r="Q97" s="152" t="s">
        <v>390</v>
      </c>
      <c r="R97" s="168" t="s">
        <v>391</v>
      </c>
      <c r="S97" s="153" t="s">
        <v>392</v>
      </c>
    </row>
    <row r="98" spans="2:19" ht="29.25" hidden="1" customHeight="1" outlineLevel="1" x14ac:dyDescent="0.35">
      <c r="B98" s="673"/>
      <c r="C98" s="626"/>
      <c r="D98" s="676"/>
      <c r="E98" s="687"/>
      <c r="F98" s="676"/>
      <c r="G98" s="678"/>
      <c r="H98" s="641"/>
      <c r="I98" s="641"/>
      <c r="J98" s="641"/>
      <c r="K98" s="647"/>
      <c r="L98" s="641"/>
      <c r="M98" s="641"/>
      <c r="N98" s="641"/>
      <c r="O98" s="647"/>
      <c r="P98" s="641"/>
      <c r="Q98" s="641"/>
      <c r="R98" s="641"/>
      <c r="S98" s="647"/>
    </row>
    <row r="99" spans="2:19" ht="29.25" hidden="1" customHeight="1" outlineLevel="1" x14ac:dyDescent="0.35">
      <c r="B99" s="673"/>
      <c r="C99" s="627"/>
      <c r="D99" s="677"/>
      <c r="E99" s="688"/>
      <c r="F99" s="677"/>
      <c r="G99" s="679"/>
      <c r="H99" s="642"/>
      <c r="I99" s="642"/>
      <c r="J99" s="642"/>
      <c r="K99" s="648"/>
      <c r="L99" s="642"/>
      <c r="M99" s="642"/>
      <c r="N99" s="642"/>
      <c r="O99" s="648"/>
      <c r="P99" s="642"/>
      <c r="Q99" s="642"/>
      <c r="R99" s="642"/>
      <c r="S99" s="648"/>
    </row>
    <row r="100" spans="2:19" ht="15" collapsed="1" thickBot="1" x14ac:dyDescent="0.4">
      <c r="B100" s="141"/>
      <c r="C100" s="141"/>
    </row>
    <row r="101" spans="2:19" ht="15" thickBot="1" x14ac:dyDescent="0.4">
      <c r="B101" s="141"/>
      <c r="C101" s="141"/>
      <c r="D101" s="659" t="s">
        <v>327</v>
      </c>
      <c r="E101" s="656"/>
      <c r="F101" s="656"/>
      <c r="G101" s="660"/>
      <c r="H101" s="638" t="s">
        <v>393</v>
      </c>
      <c r="I101" s="639"/>
      <c r="J101" s="639"/>
      <c r="K101" s="640"/>
      <c r="L101" s="638" t="s">
        <v>329</v>
      </c>
      <c r="M101" s="639"/>
      <c r="N101" s="639"/>
      <c r="O101" s="640"/>
      <c r="P101" s="638" t="s">
        <v>330</v>
      </c>
      <c r="Q101" s="639"/>
      <c r="R101" s="639"/>
      <c r="S101" s="640"/>
    </row>
    <row r="102" spans="2:19" ht="33.75" customHeight="1" x14ac:dyDescent="0.35">
      <c r="B102" s="684" t="s">
        <v>394</v>
      </c>
      <c r="C102" s="628" t="s">
        <v>395</v>
      </c>
      <c r="D102" s="199" t="s">
        <v>396</v>
      </c>
      <c r="E102" s="200" t="s">
        <v>397</v>
      </c>
      <c r="F102" s="630" t="s">
        <v>398</v>
      </c>
      <c r="G102" s="632"/>
      <c r="H102" s="199" t="s">
        <v>396</v>
      </c>
      <c r="I102" s="200" t="s">
        <v>397</v>
      </c>
      <c r="J102" s="630" t="s">
        <v>398</v>
      </c>
      <c r="K102" s="632"/>
      <c r="L102" s="199" t="s">
        <v>396</v>
      </c>
      <c r="M102" s="200" t="s">
        <v>397</v>
      </c>
      <c r="N102" s="630" t="s">
        <v>398</v>
      </c>
      <c r="O102" s="632"/>
      <c r="P102" s="199" t="s">
        <v>396</v>
      </c>
      <c r="Q102" s="200" t="s">
        <v>397</v>
      </c>
      <c r="R102" s="630" t="s">
        <v>398</v>
      </c>
      <c r="S102" s="632"/>
    </row>
    <row r="103" spans="2:19" ht="30" customHeight="1" x14ac:dyDescent="0.35">
      <c r="B103" s="685"/>
      <c r="C103" s="629"/>
      <c r="D103" s="201"/>
      <c r="E103" s="202"/>
      <c r="F103" s="680"/>
      <c r="G103" s="681"/>
      <c r="H103" s="203"/>
      <c r="I103" s="204"/>
      <c r="J103" s="645"/>
      <c r="K103" s="646"/>
      <c r="L103" s="203"/>
      <c r="M103" s="204"/>
      <c r="N103" s="645"/>
      <c r="O103" s="646"/>
      <c r="P103" s="203"/>
      <c r="Q103" s="204"/>
      <c r="R103" s="645"/>
      <c r="S103" s="646"/>
    </row>
    <row r="104" spans="2:19" ht="32.25" customHeight="1" x14ac:dyDescent="0.35">
      <c r="B104" s="685"/>
      <c r="C104" s="684" t="s">
        <v>399</v>
      </c>
      <c r="D104" s="205" t="s">
        <v>396</v>
      </c>
      <c r="E104" s="152" t="s">
        <v>397</v>
      </c>
      <c r="F104" s="152" t="s">
        <v>400</v>
      </c>
      <c r="G104" s="175" t="s">
        <v>401</v>
      </c>
      <c r="H104" s="205" t="s">
        <v>396</v>
      </c>
      <c r="I104" s="152" t="s">
        <v>397</v>
      </c>
      <c r="J104" s="152" t="s">
        <v>400</v>
      </c>
      <c r="K104" s="175" t="s">
        <v>401</v>
      </c>
      <c r="L104" s="205" t="s">
        <v>396</v>
      </c>
      <c r="M104" s="152" t="s">
        <v>397</v>
      </c>
      <c r="N104" s="152" t="s">
        <v>400</v>
      </c>
      <c r="O104" s="175" t="s">
        <v>401</v>
      </c>
      <c r="P104" s="205" t="s">
        <v>396</v>
      </c>
      <c r="Q104" s="152" t="s">
        <v>397</v>
      </c>
      <c r="R104" s="152" t="s">
        <v>400</v>
      </c>
      <c r="S104" s="175" t="s">
        <v>401</v>
      </c>
    </row>
    <row r="105" spans="2:19" ht="27.75" customHeight="1" x14ac:dyDescent="0.35">
      <c r="B105" s="685"/>
      <c r="C105" s="685"/>
      <c r="D105" s="201">
        <v>136000</v>
      </c>
      <c r="E105" s="170">
        <v>0</v>
      </c>
      <c r="F105" s="186" t="s">
        <v>571</v>
      </c>
      <c r="G105" s="195" t="s">
        <v>454</v>
      </c>
      <c r="H105" s="203">
        <v>102000</v>
      </c>
      <c r="I105" s="172">
        <v>0.1</v>
      </c>
      <c r="J105" s="188" t="s">
        <v>590</v>
      </c>
      <c r="K105" s="198" t="s">
        <v>454</v>
      </c>
      <c r="L105" s="203">
        <v>102000</v>
      </c>
      <c r="M105" s="172">
        <v>0.04</v>
      </c>
      <c r="N105" s="188" t="s">
        <v>590</v>
      </c>
      <c r="O105" s="198" t="s">
        <v>454</v>
      </c>
      <c r="P105" s="203"/>
      <c r="Q105" s="172"/>
      <c r="R105" s="188"/>
      <c r="S105" s="198"/>
    </row>
    <row r="106" spans="2:19" ht="27.75" hidden="1" customHeight="1" outlineLevel="1" x14ac:dyDescent="0.35">
      <c r="B106" s="685"/>
      <c r="C106" s="685"/>
      <c r="D106" s="205" t="s">
        <v>396</v>
      </c>
      <c r="E106" s="152" t="s">
        <v>397</v>
      </c>
      <c r="F106" s="152" t="s">
        <v>400</v>
      </c>
      <c r="G106" s="175" t="s">
        <v>401</v>
      </c>
      <c r="H106" s="205" t="s">
        <v>396</v>
      </c>
      <c r="I106" s="152" t="s">
        <v>397</v>
      </c>
      <c r="J106" s="152" t="s">
        <v>400</v>
      </c>
      <c r="K106" s="175" t="s">
        <v>401</v>
      </c>
      <c r="L106" s="205" t="s">
        <v>396</v>
      </c>
      <c r="M106" s="152" t="s">
        <v>397</v>
      </c>
      <c r="N106" s="152" t="s">
        <v>400</v>
      </c>
      <c r="O106" s="175" t="s">
        <v>401</v>
      </c>
      <c r="P106" s="205" t="s">
        <v>396</v>
      </c>
      <c r="Q106" s="152" t="s">
        <v>397</v>
      </c>
      <c r="R106" s="152" t="s">
        <v>400</v>
      </c>
      <c r="S106" s="175" t="s">
        <v>401</v>
      </c>
    </row>
    <row r="107" spans="2:19" ht="27.75" hidden="1" customHeight="1" outlineLevel="1" x14ac:dyDescent="0.35">
      <c r="B107" s="685"/>
      <c r="C107" s="685"/>
      <c r="D107" s="201"/>
      <c r="E107" s="170"/>
      <c r="F107" s="186"/>
      <c r="G107" s="195"/>
      <c r="H107" s="203"/>
      <c r="I107" s="172"/>
      <c r="J107" s="188"/>
      <c r="K107" s="198"/>
      <c r="L107" s="203"/>
      <c r="M107" s="172"/>
      <c r="N107" s="188"/>
      <c r="O107" s="198"/>
      <c r="P107" s="203"/>
      <c r="Q107" s="172"/>
      <c r="R107" s="188"/>
      <c r="S107" s="198"/>
    </row>
    <row r="108" spans="2:19" ht="27.75" hidden="1" customHeight="1" outlineLevel="1" x14ac:dyDescent="0.35">
      <c r="B108" s="685"/>
      <c r="C108" s="685"/>
      <c r="D108" s="205" t="s">
        <v>396</v>
      </c>
      <c r="E108" s="152" t="s">
        <v>397</v>
      </c>
      <c r="F108" s="152" t="s">
        <v>400</v>
      </c>
      <c r="G108" s="175" t="s">
        <v>401</v>
      </c>
      <c r="H108" s="205" t="s">
        <v>396</v>
      </c>
      <c r="I108" s="152" t="s">
        <v>397</v>
      </c>
      <c r="J108" s="152" t="s">
        <v>400</v>
      </c>
      <c r="K108" s="175" t="s">
        <v>401</v>
      </c>
      <c r="L108" s="205" t="s">
        <v>396</v>
      </c>
      <c r="M108" s="152" t="s">
        <v>397</v>
      </c>
      <c r="N108" s="152" t="s">
        <v>400</v>
      </c>
      <c r="O108" s="175" t="s">
        <v>401</v>
      </c>
      <c r="P108" s="205" t="s">
        <v>396</v>
      </c>
      <c r="Q108" s="152" t="s">
        <v>397</v>
      </c>
      <c r="R108" s="152" t="s">
        <v>400</v>
      </c>
      <c r="S108" s="175" t="s">
        <v>401</v>
      </c>
    </row>
    <row r="109" spans="2:19" ht="27.75" hidden="1" customHeight="1" outlineLevel="1" x14ac:dyDescent="0.35">
      <c r="B109" s="685"/>
      <c r="C109" s="685"/>
      <c r="D109" s="201"/>
      <c r="E109" s="170"/>
      <c r="F109" s="186"/>
      <c r="G109" s="195"/>
      <c r="H109" s="203"/>
      <c r="I109" s="172"/>
      <c r="J109" s="188"/>
      <c r="K109" s="198"/>
      <c r="L109" s="203"/>
      <c r="M109" s="172"/>
      <c r="N109" s="188"/>
      <c r="O109" s="198"/>
      <c r="P109" s="203"/>
      <c r="Q109" s="172"/>
      <c r="R109" s="188"/>
      <c r="S109" s="198"/>
    </row>
    <row r="110" spans="2:19" ht="27.75" hidden="1" customHeight="1" outlineLevel="1" x14ac:dyDescent="0.35">
      <c r="B110" s="685"/>
      <c r="C110" s="685"/>
      <c r="D110" s="205" t="s">
        <v>396</v>
      </c>
      <c r="E110" s="152" t="s">
        <v>397</v>
      </c>
      <c r="F110" s="152" t="s">
        <v>400</v>
      </c>
      <c r="G110" s="175" t="s">
        <v>401</v>
      </c>
      <c r="H110" s="205" t="s">
        <v>396</v>
      </c>
      <c r="I110" s="152" t="s">
        <v>397</v>
      </c>
      <c r="J110" s="152" t="s">
        <v>400</v>
      </c>
      <c r="K110" s="175" t="s">
        <v>401</v>
      </c>
      <c r="L110" s="205" t="s">
        <v>396</v>
      </c>
      <c r="M110" s="152" t="s">
        <v>397</v>
      </c>
      <c r="N110" s="152" t="s">
        <v>400</v>
      </c>
      <c r="O110" s="175" t="s">
        <v>401</v>
      </c>
      <c r="P110" s="205" t="s">
        <v>396</v>
      </c>
      <c r="Q110" s="152" t="s">
        <v>397</v>
      </c>
      <c r="R110" s="152" t="s">
        <v>400</v>
      </c>
      <c r="S110" s="175" t="s">
        <v>401</v>
      </c>
    </row>
    <row r="111" spans="2:19" ht="27.75" hidden="1" customHeight="1" outlineLevel="1" x14ac:dyDescent="0.35">
      <c r="B111" s="686"/>
      <c r="C111" s="686"/>
      <c r="D111" s="201"/>
      <c r="E111" s="170"/>
      <c r="F111" s="186"/>
      <c r="G111" s="195"/>
      <c r="H111" s="203"/>
      <c r="I111" s="172"/>
      <c r="J111" s="188"/>
      <c r="K111" s="198"/>
      <c r="L111" s="203"/>
      <c r="M111" s="172"/>
      <c r="N111" s="188"/>
      <c r="O111" s="198"/>
      <c r="P111" s="203"/>
      <c r="Q111" s="172"/>
      <c r="R111" s="188"/>
      <c r="S111" s="198"/>
    </row>
    <row r="112" spans="2:19" ht="26.25" customHeight="1" collapsed="1" x14ac:dyDescent="0.35">
      <c r="B112" s="670" t="s">
        <v>402</v>
      </c>
      <c r="C112" s="674" t="s">
        <v>403</v>
      </c>
      <c r="D112" s="206" t="s">
        <v>404</v>
      </c>
      <c r="E112" s="206" t="s">
        <v>405</v>
      </c>
      <c r="F112" s="206" t="s">
        <v>326</v>
      </c>
      <c r="G112" s="207" t="s">
        <v>406</v>
      </c>
      <c r="H112" s="208" t="s">
        <v>404</v>
      </c>
      <c r="I112" s="206" t="s">
        <v>405</v>
      </c>
      <c r="J112" s="206" t="s">
        <v>326</v>
      </c>
      <c r="K112" s="207" t="s">
        <v>406</v>
      </c>
      <c r="L112" s="206" t="s">
        <v>404</v>
      </c>
      <c r="M112" s="206" t="s">
        <v>405</v>
      </c>
      <c r="N112" s="206" t="s">
        <v>326</v>
      </c>
      <c r="O112" s="207" t="s">
        <v>406</v>
      </c>
      <c r="P112" s="206" t="s">
        <v>404</v>
      </c>
      <c r="Q112" s="206" t="s">
        <v>405</v>
      </c>
      <c r="R112" s="206" t="s">
        <v>326</v>
      </c>
      <c r="S112" s="207" t="s">
        <v>406</v>
      </c>
    </row>
    <row r="113" spans="2:19" ht="32.25" customHeight="1" x14ac:dyDescent="0.35">
      <c r="B113" s="671"/>
      <c r="C113" s="675"/>
      <c r="D113" s="169">
        <v>0</v>
      </c>
      <c r="E113" s="169" t="s">
        <v>449</v>
      </c>
      <c r="F113" s="169" t="s">
        <v>493</v>
      </c>
      <c r="G113" s="169" t="s">
        <v>566</v>
      </c>
      <c r="H113" s="191">
        <v>18200</v>
      </c>
      <c r="I113" s="171" t="s">
        <v>459</v>
      </c>
      <c r="J113" s="171" t="s">
        <v>493</v>
      </c>
      <c r="K113" s="192" t="s">
        <v>592</v>
      </c>
      <c r="L113" s="171">
        <v>7500</v>
      </c>
      <c r="M113" s="171" t="s">
        <v>459</v>
      </c>
      <c r="N113" s="171" t="s">
        <v>493</v>
      </c>
      <c r="O113" s="192" t="s">
        <v>592</v>
      </c>
      <c r="P113" s="171"/>
      <c r="Q113" s="171"/>
      <c r="R113" s="171"/>
      <c r="S113" s="192"/>
    </row>
    <row r="114" spans="2:19" ht="32.25" customHeight="1" x14ac:dyDescent="0.35">
      <c r="B114" s="671"/>
      <c r="C114" s="235"/>
      <c r="D114" s="169">
        <v>0</v>
      </c>
      <c r="E114" s="169" t="s">
        <v>459</v>
      </c>
      <c r="F114" s="169" t="s">
        <v>506</v>
      </c>
      <c r="G114" s="169" t="s">
        <v>562</v>
      </c>
      <c r="H114" s="234">
        <v>4000</v>
      </c>
      <c r="I114" s="171" t="s">
        <v>459</v>
      </c>
      <c r="J114" s="171" t="s">
        <v>506</v>
      </c>
      <c r="K114" s="192" t="s">
        <v>562</v>
      </c>
      <c r="L114" s="171">
        <v>3900</v>
      </c>
      <c r="M114" s="171" t="s">
        <v>459</v>
      </c>
      <c r="N114" s="171" t="s">
        <v>506</v>
      </c>
      <c r="O114" s="192" t="s">
        <v>562</v>
      </c>
      <c r="P114" s="171"/>
      <c r="Q114" s="171"/>
      <c r="R114" s="171"/>
      <c r="S114" s="192"/>
    </row>
    <row r="115" spans="2:19" ht="32.25" customHeight="1" x14ac:dyDescent="0.35">
      <c r="B115" s="671"/>
      <c r="C115" s="670" t="s">
        <v>407</v>
      </c>
      <c r="D115" s="152" t="s">
        <v>408</v>
      </c>
      <c r="E115" s="636" t="s">
        <v>409</v>
      </c>
      <c r="F115" s="637"/>
      <c r="G115" s="153" t="s">
        <v>410</v>
      </c>
      <c r="H115" s="152" t="s">
        <v>408</v>
      </c>
      <c r="I115" s="636" t="s">
        <v>409</v>
      </c>
      <c r="J115" s="637"/>
      <c r="K115" s="153" t="s">
        <v>410</v>
      </c>
      <c r="L115" s="152" t="s">
        <v>408</v>
      </c>
      <c r="M115" s="636" t="s">
        <v>409</v>
      </c>
      <c r="N115" s="637"/>
      <c r="O115" s="153" t="s">
        <v>410</v>
      </c>
      <c r="P115" s="152" t="s">
        <v>408</v>
      </c>
      <c r="Q115" s="152" t="s">
        <v>409</v>
      </c>
      <c r="R115" s="636" t="s">
        <v>409</v>
      </c>
      <c r="S115" s="637"/>
    </row>
    <row r="116" spans="2:19" ht="23.25" customHeight="1" x14ac:dyDescent="0.35">
      <c r="B116" s="671"/>
      <c r="C116" s="671"/>
      <c r="D116" s="209"/>
      <c r="E116" s="657"/>
      <c r="F116" s="658"/>
      <c r="G116" s="156"/>
      <c r="H116" s="210"/>
      <c r="I116" s="643"/>
      <c r="J116" s="644"/>
      <c r="K116" s="181"/>
      <c r="L116" s="210"/>
      <c r="M116" s="643"/>
      <c r="N116" s="644"/>
      <c r="O116" s="159"/>
      <c r="P116" s="210"/>
      <c r="Q116" s="157"/>
      <c r="R116" s="643"/>
      <c r="S116" s="644"/>
    </row>
    <row r="117" spans="2:19" ht="23.25" hidden="1" customHeight="1" outlineLevel="1" x14ac:dyDescent="0.35">
      <c r="B117" s="671"/>
      <c r="C117" s="671"/>
      <c r="D117" s="152" t="s">
        <v>408</v>
      </c>
      <c r="E117" s="636" t="s">
        <v>409</v>
      </c>
      <c r="F117" s="637"/>
      <c r="G117" s="153" t="s">
        <v>410</v>
      </c>
      <c r="H117" s="152" t="s">
        <v>408</v>
      </c>
      <c r="I117" s="636" t="s">
        <v>409</v>
      </c>
      <c r="J117" s="637"/>
      <c r="K117" s="153" t="s">
        <v>410</v>
      </c>
      <c r="L117" s="152" t="s">
        <v>408</v>
      </c>
      <c r="M117" s="636" t="s">
        <v>409</v>
      </c>
      <c r="N117" s="637"/>
      <c r="O117" s="153" t="s">
        <v>410</v>
      </c>
      <c r="P117" s="152" t="s">
        <v>408</v>
      </c>
      <c r="Q117" s="152" t="s">
        <v>409</v>
      </c>
      <c r="R117" s="636" t="s">
        <v>409</v>
      </c>
      <c r="S117" s="637"/>
    </row>
    <row r="118" spans="2:19" ht="23.25" hidden="1" customHeight="1" outlineLevel="1" x14ac:dyDescent="0.35">
      <c r="B118" s="671"/>
      <c r="C118" s="671"/>
      <c r="D118" s="209"/>
      <c r="E118" s="657"/>
      <c r="F118" s="658"/>
      <c r="G118" s="156"/>
      <c r="H118" s="210"/>
      <c r="I118" s="643"/>
      <c r="J118" s="644"/>
      <c r="K118" s="159"/>
      <c r="L118" s="210"/>
      <c r="M118" s="643"/>
      <c r="N118" s="644"/>
      <c r="O118" s="159"/>
      <c r="P118" s="210"/>
      <c r="Q118" s="157"/>
      <c r="R118" s="643"/>
      <c r="S118" s="644"/>
    </row>
    <row r="119" spans="2:19" ht="23.25" hidden="1" customHeight="1" outlineLevel="1" x14ac:dyDescent="0.35">
      <c r="B119" s="671"/>
      <c r="C119" s="671"/>
      <c r="D119" s="152" t="s">
        <v>408</v>
      </c>
      <c r="E119" s="636" t="s">
        <v>409</v>
      </c>
      <c r="F119" s="637"/>
      <c r="G119" s="153" t="s">
        <v>410</v>
      </c>
      <c r="H119" s="152" t="s">
        <v>408</v>
      </c>
      <c r="I119" s="636" t="s">
        <v>409</v>
      </c>
      <c r="J119" s="637"/>
      <c r="K119" s="153" t="s">
        <v>410</v>
      </c>
      <c r="L119" s="152" t="s">
        <v>408</v>
      </c>
      <c r="M119" s="636" t="s">
        <v>409</v>
      </c>
      <c r="N119" s="637"/>
      <c r="O119" s="153" t="s">
        <v>410</v>
      </c>
      <c r="P119" s="152" t="s">
        <v>408</v>
      </c>
      <c r="Q119" s="152" t="s">
        <v>409</v>
      </c>
      <c r="R119" s="636" t="s">
        <v>409</v>
      </c>
      <c r="S119" s="637"/>
    </row>
    <row r="120" spans="2:19" ht="23.25" hidden="1" customHeight="1" outlineLevel="1" x14ac:dyDescent="0.35">
      <c r="B120" s="671"/>
      <c r="C120" s="671"/>
      <c r="D120" s="209"/>
      <c r="E120" s="657"/>
      <c r="F120" s="658"/>
      <c r="G120" s="156"/>
      <c r="H120" s="210"/>
      <c r="I120" s="643"/>
      <c r="J120" s="644"/>
      <c r="K120" s="159"/>
      <c r="L120" s="210"/>
      <c r="M120" s="643"/>
      <c r="N120" s="644"/>
      <c r="O120" s="159"/>
      <c r="P120" s="210"/>
      <c r="Q120" s="157"/>
      <c r="R120" s="643"/>
      <c r="S120" s="644"/>
    </row>
    <row r="121" spans="2:19" ht="23.25" hidden="1" customHeight="1" outlineLevel="1" x14ac:dyDescent="0.35">
      <c r="B121" s="671"/>
      <c r="C121" s="671"/>
      <c r="D121" s="152" t="s">
        <v>408</v>
      </c>
      <c r="E121" s="636" t="s">
        <v>409</v>
      </c>
      <c r="F121" s="637"/>
      <c r="G121" s="153" t="s">
        <v>410</v>
      </c>
      <c r="H121" s="152" t="s">
        <v>408</v>
      </c>
      <c r="I121" s="636" t="s">
        <v>409</v>
      </c>
      <c r="J121" s="637"/>
      <c r="K121" s="153" t="s">
        <v>410</v>
      </c>
      <c r="L121" s="152" t="s">
        <v>408</v>
      </c>
      <c r="M121" s="636" t="s">
        <v>409</v>
      </c>
      <c r="N121" s="637"/>
      <c r="O121" s="153" t="s">
        <v>410</v>
      </c>
      <c r="P121" s="152" t="s">
        <v>408</v>
      </c>
      <c r="Q121" s="152" t="s">
        <v>409</v>
      </c>
      <c r="R121" s="636" t="s">
        <v>409</v>
      </c>
      <c r="S121" s="637"/>
    </row>
    <row r="122" spans="2:19" ht="23.25" hidden="1" customHeight="1" outlineLevel="1" x14ac:dyDescent="0.35">
      <c r="B122" s="672"/>
      <c r="C122" s="672"/>
      <c r="D122" s="209"/>
      <c r="E122" s="657"/>
      <c r="F122" s="658"/>
      <c r="G122" s="156"/>
      <c r="H122" s="210"/>
      <c r="I122" s="643"/>
      <c r="J122" s="644"/>
      <c r="K122" s="159"/>
      <c r="L122" s="210"/>
      <c r="M122" s="643"/>
      <c r="N122" s="644"/>
      <c r="O122" s="159"/>
      <c r="P122" s="210"/>
      <c r="Q122" s="157"/>
      <c r="R122" s="643"/>
      <c r="S122" s="644"/>
    </row>
    <row r="123" spans="2:19" ht="15" collapsed="1" thickBot="1" x14ac:dyDescent="0.4">
      <c r="B123" s="141"/>
      <c r="C123" s="141"/>
    </row>
    <row r="124" spans="2:19" ht="15" thickBot="1" x14ac:dyDescent="0.4">
      <c r="B124" s="141"/>
      <c r="C124" s="141"/>
      <c r="D124" s="659" t="s">
        <v>327</v>
      </c>
      <c r="E124" s="656"/>
      <c r="F124" s="656"/>
      <c r="G124" s="660"/>
      <c r="H124" s="659" t="s">
        <v>328</v>
      </c>
      <c r="I124" s="656"/>
      <c r="J124" s="656"/>
      <c r="K124" s="660"/>
      <c r="L124" s="656" t="s">
        <v>329</v>
      </c>
      <c r="M124" s="656"/>
      <c r="N124" s="656"/>
      <c r="O124" s="656"/>
      <c r="P124" s="659" t="s">
        <v>330</v>
      </c>
      <c r="Q124" s="656"/>
      <c r="R124" s="656"/>
      <c r="S124" s="660"/>
    </row>
    <row r="125" spans="2:19" x14ac:dyDescent="0.35">
      <c r="B125" s="628" t="s">
        <v>411</v>
      </c>
      <c r="C125" s="628" t="s">
        <v>412</v>
      </c>
      <c r="D125" s="630" t="s">
        <v>413</v>
      </c>
      <c r="E125" s="631"/>
      <c r="F125" s="631"/>
      <c r="G125" s="632"/>
      <c r="H125" s="630" t="s">
        <v>413</v>
      </c>
      <c r="I125" s="631"/>
      <c r="J125" s="631"/>
      <c r="K125" s="632"/>
      <c r="L125" s="630" t="s">
        <v>413</v>
      </c>
      <c r="M125" s="631"/>
      <c r="N125" s="631"/>
      <c r="O125" s="632"/>
      <c r="P125" s="630" t="s">
        <v>413</v>
      </c>
      <c r="Q125" s="631"/>
      <c r="R125" s="631"/>
      <c r="S125" s="632"/>
    </row>
    <row r="126" spans="2:19" ht="45" customHeight="1" x14ac:dyDescent="0.35">
      <c r="B126" s="629"/>
      <c r="C126" s="629"/>
      <c r="D126" s="633"/>
      <c r="E126" s="634"/>
      <c r="F126" s="634"/>
      <c r="G126" s="635"/>
      <c r="H126" s="649"/>
      <c r="I126" s="650"/>
      <c r="J126" s="650"/>
      <c r="K126" s="651"/>
      <c r="L126" s="649"/>
      <c r="M126" s="650"/>
      <c r="N126" s="650"/>
      <c r="O126" s="651"/>
      <c r="P126" s="649"/>
      <c r="Q126" s="650"/>
      <c r="R126" s="650"/>
      <c r="S126" s="651"/>
    </row>
    <row r="127" spans="2:19" ht="32.25" customHeight="1" x14ac:dyDescent="0.35">
      <c r="B127" s="625" t="s">
        <v>414</v>
      </c>
      <c r="C127" s="625" t="s">
        <v>415</v>
      </c>
      <c r="D127" s="206" t="s">
        <v>416</v>
      </c>
      <c r="E127" s="174" t="s">
        <v>326</v>
      </c>
      <c r="F127" s="152" t="s">
        <v>348</v>
      </c>
      <c r="G127" s="153" t="s">
        <v>365</v>
      </c>
      <c r="H127" s="206" t="s">
        <v>416</v>
      </c>
      <c r="I127" s="220" t="s">
        <v>326</v>
      </c>
      <c r="J127" s="152" t="s">
        <v>348</v>
      </c>
      <c r="K127" s="153" t="s">
        <v>365</v>
      </c>
      <c r="L127" s="206" t="s">
        <v>416</v>
      </c>
      <c r="M127" s="220" t="s">
        <v>326</v>
      </c>
      <c r="N127" s="152" t="s">
        <v>348</v>
      </c>
      <c r="O127" s="153" t="s">
        <v>365</v>
      </c>
      <c r="P127" s="206" t="s">
        <v>416</v>
      </c>
      <c r="Q127" s="220" t="s">
        <v>326</v>
      </c>
      <c r="R127" s="152" t="s">
        <v>348</v>
      </c>
      <c r="S127" s="153" t="s">
        <v>365</v>
      </c>
    </row>
    <row r="128" spans="2:19" ht="23.25" customHeight="1" x14ac:dyDescent="0.35">
      <c r="B128" s="626"/>
      <c r="C128" s="627"/>
      <c r="D128" s="169"/>
      <c r="E128" s="211"/>
      <c r="F128" s="155"/>
      <c r="G128" s="190"/>
      <c r="H128" s="171"/>
      <c r="I128" s="223"/>
      <c r="J128" s="171"/>
      <c r="K128" s="221"/>
      <c r="L128" s="171"/>
      <c r="M128" s="223"/>
      <c r="N128" s="171"/>
      <c r="O128" s="221"/>
      <c r="P128" s="171"/>
      <c r="Q128" s="223"/>
      <c r="R128" s="171"/>
      <c r="S128" s="221"/>
    </row>
    <row r="129" spans="2:19" ht="29.25" customHeight="1" x14ac:dyDescent="0.35">
      <c r="B129" s="626"/>
      <c r="C129" s="625" t="s">
        <v>417</v>
      </c>
      <c r="D129" s="152" t="s">
        <v>418</v>
      </c>
      <c r="E129" s="636" t="s">
        <v>419</v>
      </c>
      <c r="F129" s="637"/>
      <c r="G129" s="153" t="s">
        <v>420</v>
      </c>
      <c r="H129" s="152" t="s">
        <v>418</v>
      </c>
      <c r="I129" s="636" t="s">
        <v>419</v>
      </c>
      <c r="J129" s="637"/>
      <c r="K129" s="153" t="s">
        <v>420</v>
      </c>
      <c r="L129" s="152" t="s">
        <v>418</v>
      </c>
      <c r="M129" s="636" t="s">
        <v>419</v>
      </c>
      <c r="N129" s="637"/>
      <c r="O129" s="153" t="s">
        <v>420</v>
      </c>
      <c r="P129" s="152" t="s">
        <v>418</v>
      </c>
      <c r="Q129" s="636" t="s">
        <v>419</v>
      </c>
      <c r="R129" s="637"/>
      <c r="S129" s="153" t="s">
        <v>420</v>
      </c>
    </row>
    <row r="130" spans="2:19" ht="39" customHeight="1" x14ac:dyDescent="0.35">
      <c r="B130" s="627"/>
      <c r="C130" s="627"/>
      <c r="D130" s="209"/>
      <c r="E130" s="657"/>
      <c r="F130" s="658"/>
      <c r="G130" s="156"/>
      <c r="H130" s="210"/>
      <c r="I130" s="643"/>
      <c r="J130" s="644"/>
      <c r="K130" s="159"/>
      <c r="L130" s="210"/>
      <c r="M130" s="643"/>
      <c r="N130" s="644"/>
      <c r="O130" s="159"/>
      <c r="P130" s="210"/>
      <c r="Q130" s="643"/>
      <c r="R130" s="644"/>
      <c r="S130" s="159"/>
    </row>
    <row r="134" spans="2:19" hidden="1" x14ac:dyDescent="0.35"/>
    <row r="135" spans="2:19" hidden="1" x14ac:dyDescent="0.35"/>
    <row r="136" spans="2:19" hidden="1" x14ac:dyDescent="0.35">
      <c r="D136" s="121" t="s">
        <v>421</v>
      </c>
    </row>
    <row r="137" spans="2:19" hidden="1" x14ac:dyDescent="0.35">
      <c r="D137" s="121" t="s">
        <v>422</v>
      </c>
      <c r="E137" s="121" t="s">
        <v>423</v>
      </c>
      <c r="F137" s="121" t="s">
        <v>424</v>
      </c>
      <c r="H137" s="121" t="s">
        <v>425</v>
      </c>
      <c r="I137" s="121" t="s">
        <v>426</v>
      </c>
    </row>
    <row r="138" spans="2:19" hidden="1" x14ac:dyDescent="0.35">
      <c r="D138" s="121" t="s">
        <v>427</v>
      </c>
      <c r="E138" s="121" t="s">
        <v>428</v>
      </c>
      <c r="F138" s="121" t="s">
        <v>429</v>
      </c>
      <c r="H138" s="121" t="s">
        <v>430</v>
      </c>
      <c r="I138" s="121" t="s">
        <v>431</v>
      </c>
    </row>
    <row r="139" spans="2:19" hidden="1" x14ac:dyDescent="0.35">
      <c r="D139" s="121" t="s">
        <v>432</v>
      </c>
      <c r="E139" s="121" t="s">
        <v>433</v>
      </c>
      <c r="F139" s="121" t="s">
        <v>434</v>
      </c>
      <c r="H139" s="121" t="s">
        <v>435</v>
      </c>
      <c r="I139" s="121" t="s">
        <v>436</v>
      </c>
    </row>
    <row r="140" spans="2:19" hidden="1" x14ac:dyDescent="0.35">
      <c r="D140" s="121" t="s">
        <v>437</v>
      </c>
      <c r="F140" s="121" t="s">
        <v>438</v>
      </c>
      <c r="G140" s="121" t="s">
        <v>439</v>
      </c>
      <c r="H140" s="121" t="s">
        <v>440</v>
      </c>
      <c r="I140" s="121" t="s">
        <v>441</v>
      </c>
      <c r="K140" s="121" t="s">
        <v>442</v>
      </c>
    </row>
    <row r="141" spans="2:19" hidden="1" x14ac:dyDescent="0.35">
      <c r="D141" s="121" t="s">
        <v>443</v>
      </c>
      <c r="F141" s="121" t="s">
        <v>444</v>
      </c>
      <c r="G141" s="121" t="s">
        <v>445</v>
      </c>
      <c r="H141" s="121" t="s">
        <v>446</v>
      </c>
      <c r="I141" s="121" t="s">
        <v>447</v>
      </c>
      <c r="K141" s="121" t="s">
        <v>448</v>
      </c>
      <c r="L141" s="121" t="s">
        <v>449</v>
      </c>
    </row>
    <row r="142" spans="2:19" hidden="1" x14ac:dyDescent="0.35">
      <c r="D142" s="121" t="s">
        <v>450</v>
      </c>
      <c r="E142" s="212" t="s">
        <v>451</v>
      </c>
      <c r="G142" s="121" t="s">
        <v>452</v>
      </c>
      <c r="H142" s="121" t="s">
        <v>453</v>
      </c>
      <c r="K142" s="121" t="s">
        <v>454</v>
      </c>
      <c r="L142" s="121" t="s">
        <v>455</v>
      </c>
    </row>
    <row r="143" spans="2:19" hidden="1" x14ac:dyDescent="0.35">
      <c r="D143" s="121" t="s">
        <v>456</v>
      </c>
      <c r="E143" s="213" t="s">
        <v>457</v>
      </c>
      <c r="K143" s="121" t="s">
        <v>458</v>
      </c>
      <c r="L143" s="121" t="s">
        <v>459</v>
      </c>
    </row>
    <row r="144" spans="2:19" hidden="1" x14ac:dyDescent="0.35">
      <c r="E144" s="214" t="s">
        <v>460</v>
      </c>
      <c r="H144" s="121" t="s">
        <v>461</v>
      </c>
      <c r="K144" s="121" t="s">
        <v>462</v>
      </c>
      <c r="L144" s="121" t="s">
        <v>463</v>
      </c>
    </row>
    <row r="145" spans="2:12" hidden="1" x14ac:dyDescent="0.35">
      <c r="H145" s="121" t="s">
        <v>464</v>
      </c>
      <c r="K145" s="121" t="s">
        <v>465</v>
      </c>
      <c r="L145" s="121" t="s">
        <v>466</v>
      </c>
    </row>
    <row r="146" spans="2:12" hidden="1" x14ac:dyDescent="0.35">
      <c r="H146" s="121" t="s">
        <v>467</v>
      </c>
      <c r="K146" s="121" t="s">
        <v>468</v>
      </c>
      <c r="L146" s="121" t="s">
        <v>469</v>
      </c>
    </row>
    <row r="147" spans="2:12" hidden="1" x14ac:dyDescent="0.35">
      <c r="B147" s="121" t="s">
        <v>470</v>
      </c>
      <c r="C147" s="121" t="s">
        <v>471</v>
      </c>
      <c r="D147" s="121" t="s">
        <v>470</v>
      </c>
      <c r="G147" s="121" t="s">
        <v>472</v>
      </c>
      <c r="H147" s="121" t="s">
        <v>473</v>
      </c>
      <c r="J147" s="121" t="s">
        <v>290</v>
      </c>
      <c r="K147" s="121" t="s">
        <v>474</v>
      </c>
      <c r="L147" s="121" t="s">
        <v>475</v>
      </c>
    </row>
    <row r="148" spans="2:12" hidden="1" x14ac:dyDescent="0.35">
      <c r="B148" s="121">
        <v>1</v>
      </c>
      <c r="C148" s="121" t="s">
        <v>476</v>
      </c>
      <c r="D148" s="121" t="s">
        <v>477</v>
      </c>
      <c r="E148" s="121" t="s">
        <v>365</v>
      </c>
      <c r="F148" s="121" t="s">
        <v>11</v>
      </c>
      <c r="G148" s="121" t="s">
        <v>478</v>
      </c>
      <c r="H148" s="121" t="s">
        <v>479</v>
      </c>
      <c r="J148" s="121" t="s">
        <v>454</v>
      </c>
      <c r="K148" s="121" t="s">
        <v>480</v>
      </c>
    </row>
    <row r="149" spans="2:12" hidden="1" x14ac:dyDescent="0.35">
      <c r="B149" s="121">
        <v>2</v>
      </c>
      <c r="C149" s="121" t="s">
        <v>481</v>
      </c>
      <c r="D149" s="121" t="s">
        <v>482</v>
      </c>
      <c r="E149" s="121" t="s">
        <v>348</v>
      </c>
      <c r="F149" s="121" t="s">
        <v>18</v>
      </c>
      <c r="G149" s="121" t="s">
        <v>483</v>
      </c>
      <c r="J149" s="121" t="s">
        <v>484</v>
      </c>
      <c r="K149" s="121" t="s">
        <v>485</v>
      </c>
    </row>
    <row r="150" spans="2:12" hidden="1" x14ac:dyDescent="0.35">
      <c r="B150" s="121">
        <v>3</v>
      </c>
      <c r="C150" s="121" t="s">
        <v>486</v>
      </c>
      <c r="D150" s="121" t="s">
        <v>487</v>
      </c>
      <c r="E150" s="121" t="s">
        <v>326</v>
      </c>
      <c r="G150" s="121" t="s">
        <v>488</v>
      </c>
      <c r="J150" s="121" t="s">
        <v>489</v>
      </c>
      <c r="K150" s="121" t="s">
        <v>490</v>
      </c>
    </row>
    <row r="151" spans="2:12" hidden="1" x14ac:dyDescent="0.35">
      <c r="B151" s="121">
        <v>4</v>
      </c>
      <c r="C151" s="121" t="s">
        <v>479</v>
      </c>
      <c r="H151" s="121" t="s">
        <v>491</v>
      </c>
      <c r="I151" s="121" t="s">
        <v>492</v>
      </c>
      <c r="J151" s="121" t="s">
        <v>493</v>
      </c>
      <c r="K151" s="121" t="s">
        <v>494</v>
      </c>
    </row>
    <row r="152" spans="2:12" hidden="1" x14ac:dyDescent="0.35">
      <c r="D152" s="121" t="s">
        <v>488</v>
      </c>
      <c r="H152" s="121" t="s">
        <v>495</v>
      </c>
      <c r="I152" s="121" t="s">
        <v>496</v>
      </c>
      <c r="J152" s="121" t="s">
        <v>497</v>
      </c>
      <c r="K152" s="121" t="s">
        <v>498</v>
      </c>
    </row>
    <row r="153" spans="2:12" hidden="1" x14ac:dyDescent="0.35">
      <c r="D153" s="121" t="s">
        <v>499</v>
      </c>
      <c r="H153" s="121" t="s">
        <v>500</v>
      </c>
      <c r="I153" s="121" t="s">
        <v>501</v>
      </c>
      <c r="J153" s="121" t="s">
        <v>502</v>
      </c>
      <c r="K153" s="121" t="s">
        <v>503</v>
      </c>
    </row>
    <row r="154" spans="2:12" hidden="1" x14ac:dyDescent="0.35">
      <c r="D154" s="121" t="s">
        <v>504</v>
      </c>
      <c r="H154" s="121" t="s">
        <v>505</v>
      </c>
      <c r="J154" s="121" t="s">
        <v>506</v>
      </c>
      <c r="K154" s="121" t="s">
        <v>507</v>
      </c>
    </row>
    <row r="155" spans="2:12" hidden="1" x14ac:dyDescent="0.35">
      <c r="H155" s="121" t="s">
        <v>508</v>
      </c>
      <c r="J155" s="121" t="s">
        <v>509</v>
      </c>
    </row>
    <row r="156" spans="2:12" ht="58" hidden="1" x14ac:dyDescent="0.35">
      <c r="D156" s="215" t="s">
        <v>510</v>
      </c>
      <c r="E156" s="121" t="s">
        <v>511</v>
      </c>
      <c r="F156" s="121" t="s">
        <v>512</v>
      </c>
      <c r="G156" s="121" t="s">
        <v>513</v>
      </c>
      <c r="H156" s="121" t="s">
        <v>514</v>
      </c>
      <c r="I156" s="121" t="s">
        <v>515</v>
      </c>
      <c r="J156" s="121" t="s">
        <v>516</v>
      </c>
      <c r="K156" s="121" t="s">
        <v>517</v>
      </c>
    </row>
    <row r="157" spans="2:12" ht="72.5" hidden="1" x14ac:dyDescent="0.35">
      <c r="B157" s="121" t="s">
        <v>620</v>
      </c>
      <c r="C157" s="121" t="s">
        <v>619</v>
      </c>
      <c r="D157" s="215" t="s">
        <v>518</v>
      </c>
      <c r="E157" s="121" t="s">
        <v>519</v>
      </c>
      <c r="F157" s="121" t="s">
        <v>520</v>
      </c>
      <c r="G157" s="121" t="s">
        <v>521</v>
      </c>
      <c r="H157" s="121" t="s">
        <v>522</v>
      </c>
      <c r="I157" s="121" t="s">
        <v>523</v>
      </c>
      <c r="J157" s="121" t="s">
        <v>524</v>
      </c>
      <c r="K157" s="121" t="s">
        <v>525</v>
      </c>
    </row>
    <row r="158" spans="2:12" ht="43.5" hidden="1" x14ac:dyDescent="0.35">
      <c r="B158" s="121" t="s">
        <v>621</v>
      </c>
      <c r="C158" s="121" t="s">
        <v>618</v>
      </c>
      <c r="D158" s="215" t="s">
        <v>526</v>
      </c>
      <c r="E158" s="121" t="s">
        <v>527</v>
      </c>
      <c r="F158" s="121" t="s">
        <v>528</v>
      </c>
      <c r="G158" s="121" t="s">
        <v>529</v>
      </c>
      <c r="H158" s="121" t="s">
        <v>530</v>
      </c>
      <c r="I158" s="121" t="s">
        <v>531</v>
      </c>
      <c r="J158" s="121" t="s">
        <v>532</v>
      </c>
      <c r="K158" s="121" t="s">
        <v>533</v>
      </c>
    </row>
    <row r="159" spans="2:12" hidden="1" x14ac:dyDescent="0.35">
      <c r="B159" s="121" t="s">
        <v>622</v>
      </c>
      <c r="C159" s="121" t="s">
        <v>617</v>
      </c>
      <c r="F159" s="121" t="s">
        <v>534</v>
      </c>
      <c r="G159" s="121" t="s">
        <v>535</v>
      </c>
      <c r="H159" s="121" t="s">
        <v>536</v>
      </c>
      <c r="I159" s="121" t="s">
        <v>537</v>
      </c>
      <c r="J159" s="121" t="s">
        <v>538</v>
      </c>
      <c r="K159" s="121" t="s">
        <v>539</v>
      </c>
    </row>
    <row r="160" spans="2:12" hidden="1" x14ac:dyDescent="0.35">
      <c r="B160" s="121" t="s">
        <v>623</v>
      </c>
      <c r="G160" s="121" t="s">
        <v>540</v>
      </c>
      <c r="H160" s="121" t="s">
        <v>541</v>
      </c>
      <c r="I160" s="121" t="s">
        <v>542</v>
      </c>
      <c r="J160" s="121" t="s">
        <v>543</v>
      </c>
      <c r="K160" s="121" t="s">
        <v>544</v>
      </c>
    </row>
    <row r="161" spans="2:10" hidden="1" x14ac:dyDescent="0.35">
      <c r="C161" s="121" t="s">
        <v>545</v>
      </c>
      <c r="J161" s="121" t="s">
        <v>546</v>
      </c>
    </row>
    <row r="162" spans="2:10" hidden="1" x14ac:dyDescent="0.35">
      <c r="C162" s="121" t="s">
        <v>547</v>
      </c>
      <c r="I162" s="121" t="s">
        <v>548</v>
      </c>
      <c r="J162" s="121" t="s">
        <v>549</v>
      </c>
    </row>
    <row r="163" spans="2:10" hidden="1" x14ac:dyDescent="0.35">
      <c r="B163" s="224" t="s">
        <v>624</v>
      </c>
      <c r="C163" s="121" t="s">
        <v>550</v>
      </c>
      <c r="I163" s="121" t="s">
        <v>551</v>
      </c>
      <c r="J163" s="121" t="s">
        <v>552</v>
      </c>
    </row>
    <row r="164" spans="2:10" hidden="1" x14ac:dyDescent="0.35">
      <c r="B164" s="224" t="s">
        <v>29</v>
      </c>
      <c r="C164" s="121" t="s">
        <v>553</v>
      </c>
      <c r="D164" s="121" t="s">
        <v>554</v>
      </c>
      <c r="E164" s="121" t="s">
        <v>555</v>
      </c>
      <c r="I164" s="121" t="s">
        <v>556</v>
      </c>
      <c r="J164" s="121" t="s">
        <v>290</v>
      </c>
    </row>
    <row r="165" spans="2:10" hidden="1" x14ac:dyDescent="0.35">
      <c r="B165" s="224" t="s">
        <v>16</v>
      </c>
      <c r="D165" s="121" t="s">
        <v>557</v>
      </c>
      <c r="E165" s="121" t="s">
        <v>558</v>
      </c>
      <c r="H165" s="121" t="s">
        <v>430</v>
      </c>
      <c r="I165" s="121" t="s">
        <v>559</v>
      </c>
    </row>
    <row r="166" spans="2:10" hidden="1" x14ac:dyDescent="0.35">
      <c r="B166" s="224" t="s">
        <v>34</v>
      </c>
      <c r="D166" s="121" t="s">
        <v>560</v>
      </c>
      <c r="E166" s="121" t="s">
        <v>561</v>
      </c>
      <c r="H166" s="121" t="s">
        <v>440</v>
      </c>
      <c r="I166" s="121" t="s">
        <v>562</v>
      </c>
      <c r="J166" s="121" t="s">
        <v>563</v>
      </c>
    </row>
    <row r="167" spans="2:10" hidden="1" x14ac:dyDescent="0.35">
      <c r="B167" s="224" t="s">
        <v>625</v>
      </c>
      <c r="C167" s="121" t="s">
        <v>564</v>
      </c>
      <c r="D167" s="121" t="s">
        <v>565</v>
      </c>
      <c r="H167" s="121" t="s">
        <v>446</v>
      </c>
      <c r="I167" s="121" t="s">
        <v>566</v>
      </c>
      <c r="J167" s="121" t="s">
        <v>567</v>
      </c>
    </row>
    <row r="168" spans="2:10" hidden="1" x14ac:dyDescent="0.35">
      <c r="B168" s="224" t="s">
        <v>626</v>
      </c>
      <c r="C168" s="121" t="s">
        <v>568</v>
      </c>
      <c r="H168" s="121" t="s">
        <v>453</v>
      </c>
      <c r="I168" s="121" t="s">
        <v>569</v>
      </c>
    </row>
    <row r="169" spans="2:10" hidden="1" x14ac:dyDescent="0.35">
      <c r="B169" s="224" t="s">
        <v>627</v>
      </c>
      <c r="C169" s="121" t="s">
        <v>570</v>
      </c>
      <c r="E169" s="121" t="s">
        <v>571</v>
      </c>
      <c r="H169" s="121" t="s">
        <v>572</v>
      </c>
      <c r="I169" s="121" t="s">
        <v>573</v>
      </c>
    </row>
    <row r="170" spans="2:10" hidden="1" x14ac:dyDescent="0.35">
      <c r="B170" s="224" t="s">
        <v>628</v>
      </c>
      <c r="C170" s="121" t="s">
        <v>574</v>
      </c>
      <c r="E170" s="121" t="s">
        <v>575</v>
      </c>
      <c r="H170" s="121" t="s">
        <v>576</v>
      </c>
      <c r="I170" s="121" t="s">
        <v>577</v>
      </c>
    </row>
    <row r="171" spans="2:10" hidden="1" x14ac:dyDescent="0.35">
      <c r="B171" s="224" t="s">
        <v>629</v>
      </c>
      <c r="C171" s="121" t="s">
        <v>578</v>
      </c>
      <c r="E171" s="121" t="s">
        <v>579</v>
      </c>
      <c r="H171" s="121" t="s">
        <v>580</v>
      </c>
      <c r="I171" s="121" t="s">
        <v>581</v>
      </c>
    </row>
    <row r="172" spans="2:10" hidden="1" x14ac:dyDescent="0.35">
      <c r="B172" s="224" t="s">
        <v>630</v>
      </c>
      <c r="C172" s="121" t="s">
        <v>582</v>
      </c>
      <c r="E172" s="121" t="s">
        <v>583</v>
      </c>
      <c r="H172" s="121" t="s">
        <v>584</v>
      </c>
      <c r="I172" s="121" t="s">
        <v>585</v>
      </c>
    </row>
    <row r="173" spans="2:10" hidden="1" x14ac:dyDescent="0.35">
      <c r="B173" s="224" t="s">
        <v>631</v>
      </c>
      <c r="C173" s="121" t="s">
        <v>586</v>
      </c>
      <c r="E173" s="121" t="s">
        <v>587</v>
      </c>
      <c r="H173" s="121" t="s">
        <v>588</v>
      </c>
      <c r="I173" s="121" t="s">
        <v>589</v>
      </c>
    </row>
    <row r="174" spans="2:10" hidden="1" x14ac:dyDescent="0.35">
      <c r="B174" s="224" t="s">
        <v>632</v>
      </c>
      <c r="C174" s="121" t="s">
        <v>290</v>
      </c>
      <c r="E174" s="121" t="s">
        <v>590</v>
      </c>
      <c r="H174" s="121" t="s">
        <v>591</v>
      </c>
      <c r="I174" s="121" t="s">
        <v>592</v>
      </c>
    </row>
    <row r="175" spans="2:10" hidden="1" x14ac:dyDescent="0.35">
      <c r="B175" s="224" t="s">
        <v>633</v>
      </c>
      <c r="E175" s="121" t="s">
        <v>593</v>
      </c>
      <c r="H175" s="121" t="s">
        <v>594</v>
      </c>
      <c r="I175" s="121" t="s">
        <v>595</v>
      </c>
    </row>
    <row r="176" spans="2:10" hidden="1" x14ac:dyDescent="0.35">
      <c r="B176" s="224" t="s">
        <v>634</v>
      </c>
      <c r="E176" s="121" t="s">
        <v>596</v>
      </c>
      <c r="H176" s="121" t="s">
        <v>597</v>
      </c>
      <c r="I176" s="121" t="s">
        <v>598</v>
      </c>
    </row>
    <row r="177" spans="2:9" hidden="1" x14ac:dyDescent="0.35">
      <c r="B177" s="224" t="s">
        <v>635</v>
      </c>
      <c r="E177" s="121" t="s">
        <v>599</v>
      </c>
      <c r="H177" s="121" t="s">
        <v>600</v>
      </c>
      <c r="I177" s="121" t="s">
        <v>601</v>
      </c>
    </row>
    <row r="178" spans="2:9" hidden="1" x14ac:dyDescent="0.35">
      <c r="B178" s="224" t="s">
        <v>636</v>
      </c>
      <c r="H178" s="121" t="s">
        <v>602</v>
      </c>
      <c r="I178" s="121" t="s">
        <v>603</v>
      </c>
    </row>
    <row r="179" spans="2:9" hidden="1" x14ac:dyDescent="0.35">
      <c r="B179" s="224" t="s">
        <v>637</v>
      </c>
      <c r="H179" s="121" t="s">
        <v>604</v>
      </c>
    </row>
    <row r="180" spans="2:9" hidden="1" x14ac:dyDescent="0.35">
      <c r="B180" s="224" t="s">
        <v>638</v>
      </c>
      <c r="H180" s="121" t="s">
        <v>605</v>
      </c>
    </row>
    <row r="181" spans="2:9" hidden="1" x14ac:dyDescent="0.35">
      <c r="B181" s="224" t="s">
        <v>639</v>
      </c>
      <c r="H181" s="121" t="s">
        <v>606</v>
      </c>
    </row>
    <row r="182" spans="2:9" hidden="1" x14ac:dyDescent="0.35">
      <c r="B182" s="224" t="s">
        <v>640</v>
      </c>
      <c r="H182" s="121" t="s">
        <v>607</v>
      </c>
    </row>
    <row r="183" spans="2:9" hidden="1" x14ac:dyDescent="0.35">
      <c r="B183" s="224" t="s">
        <v>641</v>
      </c>
      <c r="D183" t="s">
        <v>608</v>
      </c>
      <c r="H183" s="121" t="s">
        <v>609</v>
      </c>
    </row>
    <row r="184" spans="2:9" hidden="1" x14ac:dyDescent="0.35">
      <c r="B184" s="224" t="s">
        <v>642</v>
      </c>
      <c r="D184" t="s">
        <v>610</v>
      </c>
      <c r="H184" s="121" t="s">
        <v>611</v>
      </c>
    </row>
    <row r="185" spans="2:9" hidden="1" x14ac:dyDescent="0.35">
      <c r="B185" s="224" t="s">
        <v>643</v>
      </c>
      <c r="D185" t="s">
        <v>612</v>
      </c>
      <c r="H185" s="121" t="s">
        <v>613</v>
      </c>
    </row>
    <row r="186" spans="2:9" hidden="1" x14ac:dyDescent="0.35">
      <c r="B186" s="224" t="s">
        <v>644</v>
      </c>
      <c r="D186" t="s">
        <v>610</v>
      </c>
      <c r="H186" s="121" t="s">
        <v>614</v>
      </c>
    </row>
    <row r="187" spans="2:9" hidden="1" x14ac:dyDescent="0.35">
      <c r="B187" s="224" t="s">
        <v>645</v>
      </c>
      <c r="D187" t="s">
        <v>615</v>
      </c>
    </row>
    <row r="188" spans="2:9" hidden="1" x14ac:dyDescent="0.35">
      <c r="B188" s="224" t="s">
        <v>646</v>
      </c>
      <c r="D188" t="s">
        <v>610</v>
      </c>
    </row>
    <row r="189" spans="2:9" hidden="1" x14ac:dyDescent="0.35">
      <c r="B189" s="224" t="s">
        <v>647</v>
      </c>
    </row>
    <row r="190" spans="2:9" hidden="1" x14ac:dyDescent="0.35">
      <c r="B190" s="224" t="s">
        <v>648</v>
      </c>
    </row>
    <row r="191" spans="2:9" hidden="1" x14ac:dyDescent="0.35">
      <c r="B191" s="224" t="s">
        <v>649</v>
      </c>
    </row>
    <row r="192" spans="2:9" hidden="1" x14ac:dyDescent="0.35">
      <c r="B192" s="224" t="s">
        <v>650</v>
      </c>
    </row>
    <row r="193" spans="2:2" hidden="1" x14ac:dyDescent="0.35">
      <c r="B193" s="224" t="s">
        <v>651</v>
      </c>
    </row>
    <row r="194" spans="2:2" hidden="1" x14ac:dyDescent="0.35">
      <c r="B194" s="224" t="s">
        <v>652</v>
      </c>
    </row>
    <row r="195" spans="2:2" hidden="1" x14ac:dyDescent="0.35">
      <c r="B195" s="224" t="s">
        <v>653</v>
      </c>
    </row>
    <row r="196" spans="2:2" hidden="1" x14ac:dyDescent="0.35">
      <c r="B196" s="224" t="s">
        <v>654</v>
      </c>
    </row>
    <row r="197" spans="2:2" hidden="1" x14ac:dyDescent="0.35">
      <c r="B197" s="224" t="s">
        <v>655</v>
      </c>
    </row>
    <row r="198" spans="2:2" hidden="1" x14ac:dyDescent="0.35">
      <c r="B198" s="224" t="s">
        <v>50</v>
      </c>
    </row>
    <row r="199" spans="2:2" hidden="1" x14ac:dyDescent="0.35">
      <c r="B199" s="224" t="s">
        <v>56</v>
      </c>
    </row>
    <row r="200" spans="2:2" hidden="1" x14ac:dyDescent="0.35">
      <c r="B200" s="224" t="s">
        <v>58</v>
      </c>
    </row>
    <row r="201" spans="2:2" hidden="1" x14ac:dyDescent="0.35">
      <c r="B201" s="224" t="s">
        <v>60</v>
      </c>
    </row>
    <row r="202" spans="2:2" hidden="1" x14ac:dyDescent="0.35">
      <c r="B202" s="224" t="s">
        <v>23</v>
      </c>
    </row>
    <row r="203" spans="2:2" hidden="1" x14ac:dyDescent="0.35">
      <c r="B203" s="224" t="s">
        <v>62</v>
      </c>
    </row>
    <row r="204" spans="2:2" hidden="1" x14ac:dyDescent="0.35">
      <c r="B204" s="224" t="s">
        <v>64</v>
      </c>
    </row>
    <row r="205" spans="2:2" hidden="1" x14ac:dyDescent="0.35">
      <c r="B205" s="224" t="s">
        <v>66</v>
      </c>
    </row>
    <row r="206" spans="2:2" hidden="1" x14ac:dyDescent="0.35">
      <c r="B206" s="224" t="s">
        <v>67</v>
      </c>
    </row>
    <row r="207" spans="2:2" hidden="1" x14ac:dyDescent="0.35">
      <c r="B207" s="224" t="s">
        <v>68</v>
      </c>
    </row>
    <row r="208" spans="2:2" hidden="1" x14ac:dyDescent="0.35">
      <c r="B208" s="224" t="s">
        <v>69</v>
      </c>
    </row>
    <row r="209" spans="2:2" hidden="1" x14ac:dyDescent="0.35">
      <c r="B209" s="224" t="s">
        <v>656</v>
      </c>
    </row>
    <row r="210" spans="2:2" hidden="1" x14ac:dyDescent="0.35">
      <c r="B210" s="224" t="s">
        <v>657</v>
      </c>
    </row>
    <row r="211" spans="2:2" hidden="1" x14ac:dyDescent="0.35">
      <c r="B211" s="224" t="s">
        <v>73</v>
      </c>
    </row>
    <row r="212" spans="2:2" hidden="1" x14ac:dyDescent="0.35">
      <c r="B212" s="224" t="s">
        <v>75</v>
      </c>
    </row>
    <row r="213" spans="2:2" hidden="1" x14ac:dyDescent="0.35">
      <c r="B213" s="224" t="s">
        <v>79</v>
      </c>
    </row>
    <row r="214" spans="2:2" hidden="1" x14ac:dyDescent="0.35">
      <c r="B214" s="224" t="s">
        <v>658</v>
      </c>
    </row>
    <row r="215" spans="2:2" hidden="1" x14ac:dyDescent="0.35">
      <c r="B215" s="224" t="s">
        <v>659</v>
      </c>
    </row>
    <row r="216" spans="2:2" hidden="1" x14ac:dyDescent="0.35">
      <c r="B216" s="224" t="s">
        <v>660</v>
      </c>
    </row>
    <row r="217" spans="2:2" hidden="1" x14ac:dyDescent="0.35">
      <c r="B217" s="224" t="s">
        <v>77</v>
      </c>
    </row>
    <row r="218" spans="2:2" hidden="1" x14ac:dyDescent="0.35">
      <c r="B218" s="224" t="s">
        <v>78</v>
      </c>
    </row>
    <row r="219" spans="2:2" hidden="1" x14ac:dyDescent="0.35">
      <c r="B219" s="224" t="s">
        <v>81</v>
      </c>
    </row>
    <row r="220" spans="2:2" hidden="1" x14ac:dyDescent="0.35">
      <c r="B220" s="224" t="s">
        <v>83</v>
      </c>
    </row>
    <row r="221" spans="2:2" hidden="1" x14ac:dyDescent="0.35">
      <c r="B221" s="224" t="s">
        <v>661</v>
      </c>
    </row>
    <row r="222" spans="2:2" hidden="1" x14ac:dyDescent="0.35">
      <c r="B222" s="224" t="s">
        <v>82</v>
      </c>
    </row>
    <row r="223" spans="2:2" hidden="1" x14ac:dyDescent="0.35">
      <c r="B223" s="224" t="s">
        <v>84</v>
      </c>
    </row>
    <row r="224" spans="2:2" hidden="1" x14ac:dyDescent="0.35">
      <c r="B224" s="224" t="s">
        <v>87</v>
      </c>
    </row>
    <row r="225" spans="2:2" hidden="1" x14ac:dyDescent="0.35">
      <c r="B225" s="224" t="s">
        <v>86</v>
      </c>
    </row>
    <row r="226" spans="2:2" hidden="1" x14ac:dyDescent="0.35">
      <c r="B226" s="224" t="s">
        <v>662</v>
      </c>
    </row>
    <row r="227" spans="2:2" hidden="1" x14ac:dyDescent="0.35">
      <c r="B227" s="224" t="s">
        <v>93</v>
      </c>
    </row>
    <row r="228" spans="2:2" hidden="1" x14ac:dyDescent="0.35">
      <c r="B228" s="224" t="s">
        <v>95</v>
      </c>
    </row>
    <row r="229" spans="2:2" hidden="1" x14ac:dyDescent="0.35">
      <c r="B229" s="224" t="s">
        <v>96</v>
      </c>
    </row>
    <row r="230" spans="2:2" hidden="1" x14ac:dyDescent="0.35">
      <c r="B230" s="224" t="s">
        <v>97</v>
      </c>
    </row>
    <row r="231" spans="2:2" hidden="1" x14ac:dyDescent="0.35">
      <c r="B231" s="224" t="s">
        <v>663</v>
      </c>
    </row>
    <row r="232" spans="2:2" hidden="1" x14ac:dyDescent="0.35">
      <c r="B232" s="224" t="s">
        <v>664</v>
      </c>
    </row>
    <row r="233" spans="2:2" hidden="1" x14ac:dyDescent="0.35">
      <c r="B233" s="224" t="s">
        <v>98</v>
      </c>
    </row>
    <row r="234" spans="2:2" hidden="1" x14ac:dyDescent="0.35">
      <c r="B234" s="224" t="s">
        <v>152</v>
      </c>
    </row>
    <row r="235" spans="2:2" hidden="1" x14ac:dyDescent="0.35">
      <c r="B235" s="224" t="s">
        <v>665</v>
      </c>
    </row>
    <row r="236" spans="2:2" ht="29" hidden="1" x14ac:dyDescent="0.35">
      <c r="B236" s="224" t="s">
        <v>666</v>
      </c>
    </row>
    <row r="237" spans="2:2" hidden="1" x14ac:dyDescent="0.35">
      <c r="B237" s="224" t="s">
        <v>103</v>
      </c>
    </row>
    <row r="238" spans="2:2" hidden="1" x14ac:dyDescent="0.35">
      <c r="B238" s="224" t="s">
        <v>105</v>
      </c>
    </row>
    <row r="239" spans="2:2" hidden="1" x14ac:dyDescent="0.35">
      <c r="B239" s="224" t="s">
        <v>667</v>
      </c>
    </row>
    <row r="240" spans="2:2" hidden="1" x14ac:dyDescent="0.35">
      <c r="B240" s="224" t="s">
        <v>153</v>
      </c>
    </row>
    <row r="241" spans="2:2" hidden="1" x14ac:dyDescent="0.35">
      <c r="B241" s="224" t="s">
        <v>170</v>
      </c>
    </row>
    <row r="242" spans="2:2" hidden="1" x14ac:dyDescent="0.35">
      <c r="B242" s="224" t="s">
        <v>104</v>
      </c>
    </row>
    <row r="243" spans="2:2" hidden="1" x14ac:dyDescent="0.35">
      <c r="B243" s="224" t="s">
        <v>108</v>
      </c>
    </row>
    <row r="244" spans="2:2" hidden="1" x14ac:dyDescent="0.35">
      <c r="B244" s="224" t="s">
        <v>102</v>
      </c>
    </row>
    <row r="245" spans="2:2" hidden="1" x14ac:dyDescent="0.35">
      <c r="B245" s="224" t="s">
        <v>124</v>
      </c>
    </row>
    <row r="246" spans="2:2" hidden="1" x14ac:dyDescent="0.35">
      <c r="B246" s="224" t="s">
        <v>668</v>
      </c>
    </row>
    <row r="247" spans="2:2" hidden="1" x14ac:dyDescent="0.35">
      <c r="B247" s="224" t="s">
        <v>110</v>
      </c>
    </row>
    <row r="248" spans="2:2" hidden="1" x14ac:dyDescent="0.35">
      <c r="B248" s="224" t="s">
        <v>113</v>
      </c>
    </row>
    <row r="249" spans="2:2" hidden="1" x14ac:dyDescent="0.35">
      <c r="B249" s="224" t="s">
        <v>119</v>
      </c>
    </row>
    <row r="250" spans="2:2" hidden="1" x14ac:dyDescent="0.35">
      <c r="B250" s="224" t="s">
        <v>116</v>
      </c>
    </row>
    <row r="251" spans="2:2" ht="29" hidden="1" x14ac:dyDescent="0.35">
      <c r="B251" s="224" t="s">
        <v>669</v>
      </c>
    </row>
    <row r="252" spans="2:2" hidden="1" x14ac:dyDescent="0.35">
      <c r="B252" s="224" t="s">
        <v>114</v>
      </c>
    </row>
    <row r="253" spans="2:2" hidden="1" x14ac:dyDescent="0.35">
      <c r="B253" s="224" t="s">
        <v>115</v>
      </c>
    </row>
    <row r="254" spans="2:2" hidden="1" x14ac:dyDescent="0.35">
      <c r="B254" s="224" t="s">
        <v>126</v>
      </c>
    </row>
    <row r="255" spans="2:2" hidden="1" x14ac:dyDescent="0.35">
      <c r="B255" s="224" t="s">
        <v>123</v>
      </c>
    </row>
    <row r="256" spans="2:2" hidden="1" x14ac:dyDescent="0.35">
      <c r="B256" s="224" t="s">
        <v>122</v>
      </c>
    </row>
    <row r="257" spans="2:2" hidden="1" x14ac:dyDescent="0.35">
      <c r="B257" s="224" t="s">
        <v>125</v>
      </c>
    </row>
    <row r="258" spans="2:2" hidden="1" x14ac:dyDescent="0.35">
      <c r="B258" s="224" t="s">
        <v>117</v>
      </c>
    </row>
    <row r="259" spans="2:2" hidden="1" x14ac:dyDescent="0.35">
      <c r="B259" s="224" t="s">
        <v>118</v>
      </c>
    </row>
    <row r="260" spans="2:2" hidden="1" x14ac:dyDescent="0.35">
      <c r="B260" s="224" t="s">
        <v>111</v>
      </c>
    </row>
    <row r="261" spans="2:2" hidden="1" x14ac:dyDescent="0.35">
      <c r="B261" s="224" t="s">
        <v>112</v>
      </c>
    </row>
    <row r="262" spans="2:2" hidden="1" x14ac:dyDescent="0.35">
      <c r="B262" s="224" t="s">
        <v>127</v>
      </c>
    </row>
    <row r="263" spans="2:2" hidden="1" x14ac:dyDescent="0.35">
      <c r="B263" s="224" t="s">
        <v>133</v>
      </c>
    </row>
    <row r="264" spans="2:2" hidden="1" x14ac:dyDescent="0.35">
      <c r="B264" s="224" t="s">
        <v>134</v>
      </c>
    </row>
    <row r="265" spans="2:2" hidden="1" x14ac:dyDescent="0.35">
      <c r="B265" s="224" t="s">
        <v>132</v>
      </c>
    </row>
    <row r="266" spans="2:2" hidden="1" x14ac:dyDescent="0.35">
      <c r="B266" s="224" t="s">
        <v>670</v>
      </c>
    </row>
    <row r="267" spans="2:2" hidden="1" x14ac:dyDescent="0.35">
      <c r="B267" s="224" t="s">
        <v>129</v>
      </c>
    </row>
    <row r="268" spans="2:2" hidden="1" x14ac:dyDescent="0.35">
      <c r="B268" s="224" t="s">
        <v>128</v>
      </c>
    </row>
    <row r="269" spans="2:2" hidden="1" x14ac:dyDescent="0.35">
      <c r="B269" s="224" t="s">
        <v>136</v>
      </c>
    </row>
    <row r="270" spans="2:2" hidden="1" x14ac:dyDescent="0.35">
      <c r="B270" s="224" t="s">
        <v>137</v>
      </c>
    </row>
    <row r="271" spans="2:2" hidden="1" x14ac:dyDescent="0.35">
      <c r="B271" s="224" t="s">
        <v>139</v>
      </c>
    </row>
    <row r="272" spans="2:2" hidden="1" x14ac:dyDescent="0.35">
      <c r="B272" s="224" t="s">
        <v>142</v>
      </c>
    </row>
    <row r="273" spans="2:2" hidden="1" x14ac:dyDescent="0.35">
      <c r="B273" s="224" t="s">
        <v>143</v>
      </c>
    </row>
    <row r="274" spans="2:2" hidden="1" x14ac:dyDescent="0.35">
      <c r="B274" s="224" t="s">
        <v>138</v>
      </c>
    </row>
    <row r="275" spans="2:2" hidden="1" x14ac:dyDescent="0.35">
      <c r="B275" s="224" t="s">
        <v>140</v>
      </c>
    </row>
    <row r="276" spans="2:2" hidden="1" x14ac:dyDescent="0.35">
      <c r="B276" s="224" t="s">
        <v>144</v>
      </c>
    </row>
    <row r="277" spans="2:2" hidden="1" x14ac:dyDescent="0.35">
      <c r="B277" s="224" t="s">
        <v>671</v>
      </c>
    </row>
    <row r="278" spans="2:2" hidden="1" x14ac:dyDescent="0.35">
      <c r="B278" s="224" t="s">
        <v>141</v>
      </c>
    </row>
    <row r="279" spans="2:2" hidden="1" x14ac:dyDescent="0.35">
      <c r="B279" s="224" t="s">
        <v>149</v>
      </c>
    </row>
    <row r="280" spans="2:2" hidden="1" x14ac:dyDescent="0.35">
      <c r="B280" s="224" t="s">
        <v>150</v>
      </c>
    </row>
    <row r="281" spans="2:2" hidden="1" x14ac:dyDescent="0.35">
      <c r="B281" s="224" t="s">
        <v>151</v>
      </c>
    </row>
    <row r="282" spans="2:2" hidden="1" x14ac:dyDescent="0.35">
      <c r="B282" s="224" t="s">
        <v>158</v>
      </c>
    </row>
    <row r="283" spans="2:2" hidden="1" x14ac:dyDescent="0.35">
      <c r="B283" s="224" t="s">
        <v>171</v>
      </c>
    </row>
    <row r="284" spans="2:2" hidden="1" x14ac:dyDescent="0.35">
      <c r="B284" s="224" t="s">
        <v>159</v>
      </c>
    </row>
    <row r="285" spans="2:2" hidden="1" x14ac:dyDescent="0.35">
      <c r="B285" s="224" t="s">
        <v>166</v>
      </c>
    </row>
    <row r="286" spans="2:2" hidden="1" x14ac:dyDescent="0.35">
      <c r="B286" s="224" t="s">
        <v>162</v>
      </c>
    </row>
    <row r="287" spans="2:2" hidden="1" x14ac:dyDescent="0.35">
      <c r="B287" s="224" t="s">
        <v>65</v>
      </c>
    </row>
    <row r="288" spans="2:2" hidden="1" x14ac:dyDescent="0.35">
      <c r="B288" s="224" t="s">
        <v>156</v>
      </c>
    </row>
    <row r="289" spans="2:2" hidden="1" x14ac:dyDescent="0.35">
      <c r="B289" s="224" t="s">
        <v>160</v>
      </c>
    </row>
    <row r="290" spans="2:2" hidden="1" x14ac:dyDescent="0.35">
      <c r="B290" s="224" t="s">
        <v>157</v>
      </c>
    </row>
    <row r="291" spans="2:2" hidden="1" x14ac:dyDescent="0.35">
      <c r="B291" s="224" t="s">
        <v>172</v>
      </c>
    </row>
    <row r="292" spans="2:2" hidden="1" x14ac:dyDescent="0.35">
      <c r="B292" s="224" t="s">
        <v>672</v>
      </c>
    </row>
    <row r="293" spans="2:2" hidden="1" x14ac:dyDescent="0.35">
      <c r="B293" s="224" t="s">
        <v>165</v>
      </c>
    </row>
    <row r="294" spans="2:2" hidden="1" x14ac:dyDescent="0.35">
      <c r="B294" s="224" t="s">
        <v>173</v>
      </c>
    </row>
    <row r="295" spans="2:2" hidden="1" x14ac:dyDescent="0.35">
      <c r="B295" s="224" t="s">
        <v>161</v>
      </c>
    </row>
    <row r="296" spans="2:2" hidden="1" x14ac:dyDescent="0.35">
      <c r="B296" s="224" t="s">
        <v>176</v>
      </c>
    </row>
    <row r="297" spans="2:2" hidden="1" x14ac:dyDescent="0.35">
      <c r="B297" s="224" t="s">
        <v>673</v>
      </c>
    </row>
    <row r="298" spans="2:2" hidden="1" x14ac:dyDescent="0.35">
      <c r="B298" s="224" t="s">
        <v>181</v>
      </c>
    </row>
    <row r="299" spans="2:2" hidden="1" x14ac:dyDescent="0.35">
      <c r="B299" s="224" t="s">
        <v>178</v>
      </c>
    </row>
    <row r="300" spans="2:2" hidden="1" x14ac:dyDescent="0.35">
      <c r="B300" s="224" t="s">
        <v>177</v>
      </c>
    </row>
    <row r="301" spans="2:2" hidden="1" x14ac:dyDescent="0.35">
      <c r="B301" s="224" t="s">
        <v>186</v>
      </c>
    </row>
    <row r="302" spans="2:2" hidden="1" x14ac:dyDescent="0.35">
      <c r="B302" s="224" t="s">
        <v>182</v>
      </c>
    </row>
    <row r="303" spans="2:2" hidden="1" x14ac:dyDescent="0.35">
      <c r="B303" s="224" t="s">
        <v>183</v>
      </c>
    </row>
    <row r="304" spans="2:2" hidden="1" x14ac:dyDescent="0.35">
      <c r="B304" s="224" t="s">
        <v>184</v>
      </c>
    </row>
    <row r="305" spans="2:2" hidden="1" x14ac:dyDescent="0.35">
      <c r="B305" s="224" t="s">
        <v>185</v>
      </c>
    </row>
    <row r="306" spans="2:2" hidden="1" x14ac:dyDescent="0.35">
      <c r="B306" s="224" t="s">
        <v>187</v>
      </c>
    </row>
    <row r="307" spans="2:2" hidden="1" x14ac:dyDescent="0.35">
      <c r="B307" s="224" t="s">
        <v>674</v>
      </c>
    </row>
    <row r="308" spans="2:2" hidden="1" x14ac:dyDescent="0.35">
      <c r="B308" s="224" t="s">
        <v>188</v>
      </c>
    </row>
    <row r="309" spans="2:2" hidden="1" x14ac:dyDescent="0.35">
      <c r="B309" s="224" t="s">
        <v>189</v>
      </c>
    </row>
    <row r="310" spans="2:2" hidden="1" x14ac:dyDescent="0.35">
      <c r="B310" s="224" t="s">
        <v>194</v>
      </c>
    </row>
    <row r="311" spans="2:2" hidden="1" x14ac:dyDescent="0.35">
      <c r="B311" s="224" t="s">
        <v>195</v>
      </c>
    </row>
    <row r="312" spans="2:2" ht="29" hidden="1" x14ac:dyDescent="0.35">
      <c r="B312" s="224" t="s">
        <v>154</v>
      </c>
    </row>
    <row r="313" spans="2:2" hidden="1" x14ac:dyDescent="0.35">
      <c r="B313" s="224" t="s">
        <v>675</v>
      </c>
    </row>
    <row r="314" spans="2:2" hidden="1" x14ac:dyDescent="0.35">
      <c r="B314" s="224" t="s">
        <v>676</v>
      </c>
    </row>
    <row r="315" spans="2:2" hidden="1" x14ac:dyDescent="0.35">
      <c r="B315" s="224" t="s">
        <v>196</v>
      </c>
    </row>
    <row r="316" spans="2:2" hidden="1" x14ac:dyDescent="0.35">
      <c r="B316" s="224" t="s">
        <v>155</v>
      </c>
    </row>
    <row r="317" spans="2:2" hidden="1" x14ac:dyDescent="0.35">
      <c r="B317" s="224" t="s">
        <v>677</v>
      </c>
    </row>
    <row r="318" spans="2:2" hidden="1" x14ac:dyDescent="0.35">
      <c r="B318" s="224" t="s">
        <v>168</v>
      </c>
    </row>
    <row r="319" spans="2:2" hidden="1" x14ac:dyDescent="0.35">
      <c r="B319" s="224" t="s">
        <v>200</v>
      </c>
    </row>
    <row r="320" spans="2:2" hidden="1" x14ac:dyDescent="0.35">
      <c r="B320" s="224" t="s">
        <v>201</v>
      </c>
    </row>
    <row r="321" spans="2:2" hidden="1" x14ac:dyDescent="0.35">
      <c r="B321" s="224"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P46:P47"/>
    <mergeCell ref="Q46:Q47"/>
    <mergeCell ref="P49:P50"/>
    <mergeCell ref="Q49:Q50"/>
    <mergeCell ref="R27:R28"/>
    <mergeCell ref="S27:S28"/>
    <mergeCell ref="L40:L41"/>
    <mergeCell ref="M40:M41"/>
    <mergeCell ref="L46:L47"/>
    <mergeCell ref="M46:M47"/>
    <mergeCell ref="P40:P41"/>
    <mergeCell ref="Q40:Q41"/>
    <mergeCell ref="P43:P44"/>
    <mergeCell ref="Q43:Q44"/>
    <mergeCell ref="B56:B59"/>
    <mergeCell ref="C56:C57"/>
    <mergeCell ref="F56:G56"/>
    <mergeCell ref="F57:G57"/>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B39:B50"/>
    <mergeCell ref="C39:C50"/>
    <mergeCell ref="D46:D47"/>
    <mergeCell ref="E46:E47"/>
    <mergeCell ref="H46:H47"/>
    <mergeCell ref="I46:I47"/>
    <mergeCell ref="H40:H41"/>
    <mergeCell ref="I40:I41"/>
    <mergeCell ref="D43:D44"/>
    <mergeCell ref="E43:E44"/>
    <mergeCell ref="H43:H44"/>
    <mergeCell ref="I43:I44"/>
    <mergeCell ref="L43:L44"/>
    <mergeCell ref="M43:M44"/>
    <mergeCell ref="D40:D41"/>
    <mergeCell ref="E40:E41"/>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B68:B76"/>
    <mergeCell ref="C68:C69"/>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C104:C111"/>
    <mergeCell ref="D98:D99"/>
    <mergeCell ref="E98:E99"/>
    <mergeCell ref="F98:F99"/>
    <mergeCell ref="H95:H96"/>
    <mergeCell ref="D95:D96"/>
    <mergeCell ref="E95:E96"/>
    <mergeCell ref="F95:F96"/>
    <mergeCell ref="I95:I96"/>
    <mergeCell ref="J95:J96"/>
    <mergeCell ref="G98:G99"/>
    <mergeCell ref="H98:H99"/>
    <mergeCell ref="H101:K101"/>
    <mergeCell ref="N103:O103"/>
    <mergeCell ref="J98:J99"/>
    <mergeCell ref="K98:K99"/>
    <mergeCell ref="I98:I99"/>
    <mergeCell ref="O98:O99"/>
    <mergeCell ref="I122:J122"/>
    <mergeCell ref="M117:N117"/>
    <mergeCell ref="M118:N118"/>
    <mergeCell ref="M119:N119"/>
    <mergeCell ref="L101:O101"/>
    <mergeCell ref="L98:L99"/>
    <mergeCell ref="N98:N99"/>
    <mergeCell ref="N102:O102"/>
    <mergeCell ref="M98:M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P126:S126"/>
    <mergeCell ref="R117:S117"/>
    <mergeCell ref="L124:O124"/>
    <mergeCell ref="R122:S122"/>
    <mergeCell ref="C129:C130"/>
    <mergeCell ref="E129:F129"/>
    <mergeCell ref="I129:J129"/>
    <mergeCell ref="M129:N129"/>
    <mergeCell ref="Q129:R129"/>
    <mergeCell ref="E130:F130"/>
    <mergeCell ref="I130:J130"/>
    <mergeCell ref="M130:N130"/>
    <mergeCell ref="D124:G124"/>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Q92:Q93"/>
    <mergeCell ref="R92:R93"/>
    <mergeCell ref="P92:P93"/>
    <mergeCell ref="L85:O85"/>
    <mergeCell ref="B127:B130"/>
    <mergeCell ref="C127:C128"/>
    <mergeCell ref="B125:B126"/>
    <mergeCell ref="C125:C126"/>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Q130:R130"/>
    <mergeCell ref="H125:K125"/>
    <mergeCell ref="L125:O125"/>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formula1>$H$165:$H$186</formula1>
    </dataValidation>
    <dataValidation type="whole" allowBlank="1" showInputMessage="1" showErrorMessage="1" error="Please enter a number here" prompt="Enter No. of development strategies" sqref="D130 H130 L130 P130">
      <formula1>0</formula1>
      <formula2>999999999</formula2>
    </dataValidation>
    <dataValidation type="whole" allowBlank="1" showInputMessage="1" showErrorMessage="1" error="Please enter a number" prompt="Enter No. of policy introduced or adjusted" sqref="D128 H128 L128 P128">
      <formula1>0</formula1>
      <formula2>999999999999</formula2>
    </dataValidation>
    <dataValidation type="decimal" allowBlank="1" showInputMessage="1" showErrorMessage="1" error="Please enter a number" prompt="Enter income level of households" sqref="O122 G122 K122 G116 G118 G120 K116 K118 K120 O116 O118 O120">
      <formula1>0</formula1>
      <formula2>9999999999999</formula2>
    </dataValidation>
    <dataValidation type="whole" allowBlank="1" showInputMessage="1" showErrorMessage="1" prompt="Enter number of households" sqref="L122 D122 H122 D116 D118 D120 H116 H118 H120 L116 L118 L120 P116 P118 P120 P122">
      <formula1>0</formula1>
      <formula2>999999999999</formula2>
    </dataValidation>
    <dataValidation type="list" allowBlank="1" showInputMessage="1" showErrorMessage="1" prompt="Select income source" sqref="E116:F116 R122 R120 R118 M122 M120 M118 I122 I120 I118 R116 M116 I116 E118:F118 E120:F120 E122:F122">
      <formula1>$K$140:$K$154</formula1>
    </dataValidation>
    <dataValidation type="list" allowBlank="1" showInputMessage="1" showErrorMessage="1" sqref="E143:E144">
      <formula1>$D$16:$D$18</formula1>
    </dataValidation>
    <dataValidation type="list" allowBlank="1" showInputMessage="1" showErrorMessage="1" prompt="Select effectiveness" sqref="G130 S130 O130 K130">
      <formula1>$K$156:$K$160</formula1>
    </dataValidation>
    <dataValidation type="list" allowBlank="1" showInputMessage="1" showErrorMessage="1" prompt="Select type of policy" sqref="S128 K128 O128">
      <formula1>policy</formula1>
    </dataValidation>
    <dataValidation type="list" allowBlank="1" showInputMessage="1" showErrorMessage="1" prompt="Select income source" sqref="Q116 Q120 Q122 Q118">
      <formula1>incomesource</formula1>
    </dataValidation>
    <dataValidation type="list" allowBlank="1" showInputMessage="1" showErrorMessage="1" prompt="Select scale" sqref="F128 Q59 M59 I59 E59 R38 R36 R34 R32 R30 N30 N32 N34 N36 N38 J38 J36 J34 J32 J30 F38 F36 F34 F32 F30 R128 N128 J128">
      <formula1>$D$152:$D$154</formula1>
    </dataValidation>
    <dataValidation type="list" allowBlank="1" showInputMessage="1" showErrorMessage="1" prompt="Select sector" sqref="Q128 F54 R54 F59 R59 E128 S78:S83 P71:P76 O78:O83 L71:L76 K78:K83 H71:H76 G78:G83 D71:D76 J59 N59 I128 J54 N54 M128 J113:J114 N113:N114 R113:R114 F113:F114">
      <formula1>$J$147:$J$155</formula1>
    </dataValidation>
    <dataValidation type="list" allowBlank="1" showInputMessage="1" showErrorMessage="1" sqref="I127 K127 M127 E127 O127 G127 S127 Q127 K112 M77 O77 S112 F112 S77 Q77 G77 I77 K77 O112">
      <formula1>group</formula1>
    </dataValidation>
    <dataValidation type="list" allowBlank="1" showInputMessage="1" showErrorMessage="1" prompt="Select integration level" sqref="D126:S126">
      <formula1>$H$144:$H$148</formula1>
    </dataValidation>
    <dataValidation type="list" allowBlank="1" showInputMessage="1" showErrorMessage="1" prompt="Select state of enforcement" sqref="E130:F130 Q130:R130 M130:N130 I130:J130">
      <formula1>$I$137:$I$141</formula1>
    </dataValidation>
    <dataValidation type="list" allowBlank="1" showInputMessage="1" showErrorMessage="1" prompt="Select type of assets" sqref="Q113:Q114 E113:E114 I113:I114 M113:M114">
      <formula1>$L$141:$L$147</formula1>
    </dataValidation>
    <dataValidation type="whole" allowBlank="1" showInputMessage="1" showErrorMessage="1" prompt="Enter number of assets" sqref="P113:P114 L113:L114 H113:H114 D113:D114">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formula1>0</formula1>
    </dataValidation>
    <dataValidation type="whole" allowBlank="1" showInputMessage="1" showErrorMessage="1" error="Please enter a number here" prompt="Please enter a number" sqref="D78:D83 P78:P83 L78:L83 H78:H83">
      <formula1>0</formula1>
      <formula2>9999999999999990</formula2>
    </dataValidation>
    <dataValidation type="decimal" allowBlank="1" showInputMessage="1" showErrorMessage="1" errorTitle="Invalid data" error="Please enter a number" prompt="Please enter a number here" sqref="E54 P65 L65 H65 D65 I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M54 H57 L57 P57">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$D$152:$D$154</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formula1>0</formula1>
      <formula2>9999999999</formula2>
    </dataValidation>
    <dataValidation type="list" allowBlank="1" showInputMessage="1" showErrorMessage="1" prompt="Please select the alternate source" sqref="G111 S111 S109 S107 S105 O109 O107 O105 K109 K107 K105 G109 G107 K111 G105 O111">
      <formula1>$K$140:$K$154</formula1>
    </dataValidation>
    <dataValidation type="list" allowBlank="1" showInputMessage="1" showErrorMessage="1" prompt="Select % increase in income level" sqref="F111 R111 R109 R107 R105 N109 N107 N105 J109 J107 J105 F109 F107 J111 F105 N111">
      <formula1>$E$169:$E$177</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$C$167:$C$174</formula1>
    </dataValidation>
    <dataValidation type="list" allowBlank="1" showInputMessage="1" showErrorMessage="1" prompt="Enter the unit and type of the natural asset of ecosystem restored" sqref="F89:F90 J92:J93 J95:J96 J98:J99 N92:N93 N95:N96 N98:N99 F98:F99 F95:F96 F92:F93 N89:N90 J89:J90">
      <formula1>$C$161:$C$164</formula1>
    </dataValidation>
    <dataValidation type="list" allowBlank="1" showInputMessage="1" showErrorMessage="1" prompt="Select targeted asset" sqref="E71:E76 I71:I76 M71:M76 Q71:Q76">
      <formula1>$J$166:$J$167</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$D$164:$D$167</formula1>
    </dataValidation>
    <dataValidation type="list" allowBlank="1" showInputMessage="1" showErrorMessage="1" prompt="Select status" sqref="O38 S38 S36 S34 S32 S30 O36 O34 O32 O30 K36 K34 K32 K30 G38 G34 G32 G30 G36 K38">
      <formula1>$E$164:$E$166</formula1>
    </dataValidation>
    <dataValidation type="list" allowBlank="1" showInputMessage="1" showErrorMessage="1" prompt="Select a sector" sqref="F63:G63 R63:S63 N63:O63 J63:K63">
      <formula1>$J$147:$J$155</formula1>
    </dataValidation>
    <dataValidation type="decimal" allowBlank="1" showInputMessage="1" showErrorMessage="1" errorTitle="Invalid data" error="Please enter a number between 0 and 9999999" prompt="Enter a number here" sqref="E21:G21 Q27 M21:O21 I27 M27 Q21:S21 I21:K21 E27">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E22:E23 P63:Q63 L63:M63 H63:I63 Q111 Q109 Q107 Q105 M109 M107 M105 I109 I107 I105 E109 E107 E105 D63:E63 Q55 E111 I103 M103 I111 M111 Q103 Q65 M65 I65 Q57 E57 Q28 I57 M57 M55 I55 E103 E55 E28 Q22:Q23 I28 M28 M22:M23 I22:I23 E65">
      <formula1>0</formula1>
      <formula2>100</formula2>
    </dataValidation>
    <dataValidation type="list" allowBlank="1" showInputMessage="1" showErrorMessage="1" prompt="Select the effectiveness of protection/rehabilitation" sqref="S98 S89 S95 S92">
      <formula1>effectiveness</formula1>
    </dataValidation>
    <dataValidation type="list" allowBlank="1" showInputMessage="1" showErrorMessage="1" prompt="Select programme/sector" sqref="F87 R87 N87 J87">
      <formula1>$J$147:$J$155</formula1>
    </dataValidation>
    <dataValidation type="list" allowBlank="1" showInputMessage="1" showErrorMessage="1" prompt="Select level of improvements" sqref="I87 Q87 M87">
      <formula1>effectiveness</formula1>
    </dataValidation>
    <dataValidation type="list" allowBlank="1" showInputMessage="1" showErrorMessage="1" prompt="Select changes in asset" sqref="F71:G76 R71:S76 N71:O76 J71:K76">
      <formula1>$I$156:$I$160</formula1>
    </dataValidation>
    <dataValidation type="list" allowBlank="1" showInputMessage="1" showErrorMessage="1" prompt="Select response level" sqref="F69 R69 N69 J69">
      <formula1>$H$156:$H$160</formula1>
    </dataValidation>
    <dataValidation type="list" allowBlank="1" showInputMessage="1" showErrorMessage="1" prompt="Select geographical scale" sqref="E69 Q69 M69 I69">
      <formula1>$D$152:$D$154</formula1>
    </dataValidation>
    <dataValidation type="list" allowBlank="1" showInputMessage="1" showErrorMessage="1" prompt="Select project/programme sector" sqref="D69 Q30 Q32 Q34 Q36 Q38 M38 M36 M34 M32 M30 I30 I32 I34 I36 I38 E38 E36 E34 E32 E30 P69 L69 H69">
      <formula1>$J$147:$J$155</formula1>
    </dataValidation>
    <dataValidation type="list" allowBlank="1" showInputMessage="1" showErrorMessage="1" prompt="Select level of awarness" sqref="F65:G65 R65:S65 N65:O65 J65:K65">
      <formula1>$G$156:$G$160</formula1>
    </dataValidation>
    <dataValidation type="list" allowBlank="1" showInputMessage="1" showErrorMessage="1" prompt="Select scale" sqref="G59 S59 K59 O59">
      <formula1>$F$156:$F$159</formula1>
    </dataValidation>
    <dataValidation type="list" allowBlank="1" showInputMessage="1" showErrorMessage="1" prompt="Select capacity level" sqref="G54 S54 K54 O54">
      <formula1>$F$156:$F$159</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$D$136:$D$143</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$D$136:$D$143</formula1>
    </dataValidation>
    <dataValidation type="list" allowBlank="1" showInputMessage="1" showErrorMessage="1" prompt="Select type" sqref="F57:G57 P59 L59 H59 D59 R57:S57 N57:O57 J57:K57">
      <formula1>$D$148:$D$150</formula1>
    </dataValidation>
    <dataValidation type="list" allowBlank="1" showInputMessage="1" showErrorMessage="1" sqref="E78:F83 Q78:R83 M78:N83 I78:J83">
      <formula1>type1</formula1>
    </dataValidation>
    <dataValidation type="list" allowBlank="1" showInputMessage="1" showErrorMessage="1" prompt="Select level of improvements" sqref="D87:E87 P87 L87 H87">
      <formula1>$K$156:$K$160</formula1>
    </dataValidation>
    <dataValidation type="list" allowBlank="1" showInputMessage="1" showErrorMessage="1" prompt="Select type" sqref="G87 O87 S87 K87">
      <formula1>$F$137:$F$141</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$K$156:$K$160</formula1>
    </dataValidation>
    <dataValidation type="list" allowBlank="1" showInputMessage="1" showErrorMessage="1" error="Please select improvement level from the drop-down list" prompt="Select improvement level" sqref="F103:G103 R103:S103 N103:O103 J103:K103">
      <formula1>$H$151:$H$155</formula1>
    </dataValidation>
    <dataValidation type="list" allowBlank="1" showInputMessage="1" showErrorMessage="1" prompt="Select adaptation strategy" sqref="S113:S114 G113:G114 K113:K114 O113:O114">
      <formula1>$I$162:$I$178</formula1>
    </dataValidation>
    <dataValidation type="list" allowBlank="1" showInputMessage="1" showErrorMessage="1" error="Please select the from the drop-down list_x000a_" prompt="Please select from the drop-down list" sqref="C17">
      <formula1>$J$148:$J$155</formula1>
    </dataValidation>
    <dataValidation type="list" allowBlank="1" showInputMessage="1" showErrorMessage="1" error="Please select from the drop-down list" prompt="Please select from the drop-down list" sqref="C14">
      <formula1>$C$157:$C$159</formula1>
    </dataValidation>
    <dataValidation type="list" allowBlank="1" showInputMessage="1" showErrorMessage="1" error="Select from the drop-down list" prompt="Select from the drop-down list" sqref="C16">
      <formula1>$B$157:$B$160</formula1>
    </dataValidation>
    <dataValidation type="list" allowBlank="1" showInputMessage="1" showErrorMessage="1" error="Select from the drop-down list" prompt="Select from the drop-down list" sqref="C15">
      <formula1>$B$163:$B$321</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RowHeight="14.5" x14ac:dyDescent="0.35"/>
  <cols>
    <col min="1" max="1" width="2.453125" customWidth="1"/>
    <col min="2" max="2" width="109.26953125" customWidth="1"/>
    <col min="3" max="3" width="2.453125" customWidth="1"/>
  </cols>
  <sheetData>
    <row r="1" spans="2:2" ht="15.5" thickBot="1" x14ac:dyDescent="0.4">
      <c r="B1" s="33" t="s">
        <v>244</v>
      </c>
    </row>
    <row r="2" spans="2:2" ht="273.5" thickBot="1" x14ac:dyDescent="0.4">
      <c r="B2" s="34" t="s">
        <v>245</v>
      </c>
    </row>
    <row r="3" spans="2:2" ht="15.5" thickBot="1" x14ac:dyDescent="0.4">
      <c r="B3" s="33" t="s">
        <v>246</v>
      </c>
    </row>
    <row r="4" spans="2:2" ht="247.5" thickBot="1" x14ac:dyDescent="0.4">
      <c r="B4" s="35"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http://wbdocsservices.worldbank.org/services?I4_SERVICE=VC&amp;I4_KEY=TF069013&amp;I4_DOCID=090224b086171b5e</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6E648D78-37E7-4F11-A82B-AC45C14C6B1B}"/>
</file>

<file path=customXml/itemProps2.xml><?xml version="1.0" encoding="utf-8"?>
<ds:datastoreItem xmlns:ds="http://schemas.openxmlformats.org/officeDocument/2006/customXml" ds:itemID="{6DE9CAFA-1215-433B-B566-1D777B3827FC}"/>
</file>

<file path=customXml/itemProps3.xml><?xml version="1.0" encoding="utf-8"?>
<ds:datastoreItem xmlns:ds="http://schemas.openxmlformats.org/officeDocument/2006/customXml" ds:itemID="{201F0C9B-BDBB-4C0F-B532-0863FCDBA7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Lessons Learned</vt:lpstr>
      <vt:lpstr> Financial information</vt:lpstr>
      <vt:lpstr>Procurements</vt:lpstr>
      <vt:lpstr> Project Indicators</vt:lpstr>
      <vt:lpstr>Risk Assesment</vt:lpstr>
      <vt:lpstr>Rating</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2017-12-14T21:06:43Z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vt:lpwstr>
  </property>
</Properties>
</file>