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360" activeTab="3"/>
  </bookViews>
  <sheets>
    <sheet name="Overview" sheetId="1" r:id="rId1"/>
    <sheet name="FinancialData" sheetId="2" r:id="rId2"/>
    <sheet name="Procurement" sheetId="3" state="hidden" r:id="rId3"/>
    <sheet name="Risk Assesment" sheetId="4" r:id="rId4"/>
    <sheet name="Rating" sheetId="5" r:id="rId5"/>
    <sheet name="Project Indicators" sheetId="6" r:id="rId6"/>
    <sheet name="Lessons Learned" sheetId="7" r:id="rId7"/>
    <sheet name="Results Tracker" sheetId="8" r:id="rId8"/>
    <sheet name="Units for Indicators" sheetId="9" r:id="rId9"/>
  </sheets>
  <externalReferences>
    <externalReference r:id="rId12"/>
  </externalReferences>
  <definedNames>
    <definedName name="Month">'[1]Dropdowns'!$G$2:$G$13</definedName>
    <definedName name="Year">'[1]Dropdowns'!$H$2:$H$36</definedName>
  </definedNames>
  <calcPr fullCalcOnLoad="1"/>
</workbook>
</file>

<file path=xl/comments2.xml><?xml version="1.0" encoding="utf-8"?>
<comments xmlns="http://schemas.openxmlformats.org/spreadsheetml/2006/main">
  <authors>
    <author>Shelia Mcdonald-Miller</author>
  </authors>
  <commentList>
    <comment ref="F9" authorId="0">
      <text>
        <r>
          <rPr>
            <b/>
            <sz val="9"/>
            <rFont val="Tahoma"/>
            <family val="2"/>
          </rPr>
          <t>Shelia Mcdonald-Miller:</t>
        </r>
        <r>
          <rPr>
            <sz val="9"/>
            <rFont val="Tahoma"/>
            <family val="2"/>
          </rPr>
          <t xml:space="preserve">
=869459 Implementation expenditure + 23557 PFG</t>
        </r>
      </text>
    </comment>
  </commentList>
</comments>
</file>

<file path=xl/sharedStrings.xml><?xml version="1.0" encoding="utf-8"?>
<sst xmlns="http://schemas.openxmlformats.org/spreadsheetml/2006/main" count="715" uniqueCount="577">
  <si>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</si>
  <si>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</si>
  <si>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</si>
  <si>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</si>
  <si>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</si>
  <si>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</si>
  <si>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</si>
  <si>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</si>
  <si>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</si>
  <si>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</si>
  <si>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</si>
  <si>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</si>
  <si>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</si>
  <si>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</si>
  <si>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</si>
  <si>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</si>
  <si>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</si>
  <si>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</si>
  <si>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</si>
  <si>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</si>
  <si>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</si>
  <si>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</si>
  <si>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</si>
  <si>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</si>
  <si>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</si>
  <si>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</si>
  <si>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</si>
  <si>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</si>
  <si>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</si>
  <si>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</si>
  <si>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</si>
  <si>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</si>
  <si>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</si>
  <si>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</si>
  <si>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</si>
  <si>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</si>
  <si>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</si>
  <si>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</si>
  <si>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</si>
  <si>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</si>
  <si>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</si>
  <si>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</si>
  <si>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</si>
  <si>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</si>
  <si>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</si>
  <si>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</si>
  <si>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</si>
  <si>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</si>
  <si>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Cyprus</t>
  </si>
  <si>
    <t>Czech Republic</t>
  </si>
  <si>
    <t>List the Website address (URL) of project.</t>
  </si>
  <si>
    <t>Democratic People's Republic of Korea</t>
  </si>
  <si>
    <t>Democratic Republic of the Congo</t>
  </si>
  <si>
    <t>Denmark</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</si>
  <si>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</si>
  <si>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</si>
  <si>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</si>
  <si>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</si>
  <si>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</si>
  <si>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</si>
  <si>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</si>
  <si>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</si>
  <si>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</si>
  <si>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</si>
  <si>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</si>
  <si>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</si>
  <si>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</si>
  <si>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</si>
  <si>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</si>
  <si>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</si>
  <si>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</si>
  <si>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</si>
  <si>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</si>
  <si>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</si>
  <si>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</si>
  <si>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</si>
  <si>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</si>
  <si>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</si>
  <si>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</si>
  <si>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</si>
  <si>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</si>
  <si>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</si>
  <si>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</si>
  <si>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</si>
  <si>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</si>
  <si>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</si>
  <si>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</si>
  <si>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</si>
  <si>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</si>
  <si>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</si>
  <si>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</si>
  <si>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</si>
  <si>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</si>
  <si>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</si>
  <si>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</si>
  <si>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</si>
  <si>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</si>
  <si>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</si>
  <si>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</si>
  <si>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</si>
  <si>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</si>
  <si>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</si>
  <si>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</si>
  <si>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</si>
  <si>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</si>
  <si>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</si>
  <si>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</si>
  <si>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</si>
  <si>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</si>
  <si>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</si>
  <si>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</si>
  <si>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</si>
  <si>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</si>
  <si>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</si>
  <si>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</si>
  <si>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</si>
  <si>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</si>
  <si>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</si>
  <si>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</si>
  <si>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</si>
  <si>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</si>
  <si>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</si>
  <si>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</si>
  <si>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</si>
  <si>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</si>
  <si>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</si>
  <si>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</si>
  <si>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</si>
  <si>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</si>
  <si>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</si>
  <si>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</si>
  <si>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</si>
  <si>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</si>
  <si>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</si>
  <si>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</si>
  <si>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</si>
  <si>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</si>
  <si>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</si>
  <si>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</si>
  <si>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</si>
  <si>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</si>
  <si>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</si>
  <si>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</si>
  <si>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</si>
  <si>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</si>
  <si>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</si>
  <si>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</si>
  <si>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</si>
  <si>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</si>
  <si>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</si>
  <si>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</si>
  <si>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</si>
  <si>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</si>
  <si>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</si>
  <si>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</si>
  <si>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</si>
  <si>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</si>
  <si>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</si>
  <si>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</si>
  <si>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</si>
  <si>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</si>
  <si>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</si>
  <si>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</si>
  <si>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</si>
  <si>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</si>
  <si>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</si>
  <si>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</si>
  <si>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</si>
  <si>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</si>
  <si>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</si>
  <si>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</si>
  <si>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</si>
  <si>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</si>
  <si>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</si>
  <si>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</si>
  <si>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</si>
  <si>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</si>
  <si>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</si>
  <si>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</si>
  <si>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</si>
  <si>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</si>
  <si>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</si>
  <si>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</si>
  <si>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</si>
  <si>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</si>
  <si>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</si>
  <si>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</si>
  <si>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</si>
  <si>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</si>
  <si>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</si>
  <si>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</si>
  <si>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</si>
  <si>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</si>
  <si>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</si>
  <si>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</si>
  <si>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</si>
  <si>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</si>
  <si>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</si>
  <si>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</si>
  <si>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</si>
  <si>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</si>
  <si>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</si>
  <si>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</si>
  <si>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</si>
  <si>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</si>
  <si>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Type of IE:</t>
  </si>
  <si>
    <t>AFB Approval Date:</t>
  </si>
  <si>
    <t>Milestone</t>
  </si>
  <si>
    <t>Start of Project/Programme:</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</si>
  <si>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</si>
  <si>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</si>
  <si>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</si>
  <si>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</si>
  <si>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</si>
  <si>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</si>
  <si>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</si>
  <si>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PROCUREMENT DATA</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</si>
  <si>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</si>
  <si>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</si>
  <si>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</si>
  <si>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</si>
  <si>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</si>
  <si>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</si>
  <si>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</si>
  <si>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</si>
  <si>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</si>
  <si>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</si>
  <si>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</si>
  <si>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</si>
  <si>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</si>
  <si>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</si>
  <si>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LIST OF CONTRACTS</t>
  </si>
  <si>
    <t>List all contracts related to the project/program with signature dates</t>
  </si>
  <si>
    <t>Agency / Contracted party</t>
  </si>
  <si>
    <t>Contract Type</t>
  </si>
  <si>
    <t>BIDS</t>
  </si>
  <si>
    <t>Submitted Bids</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</si>
  <si>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</si>
  <si>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</si>
  <si>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</si>
  <si>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</si>
  <si>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</si>
  <si>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</si>
  <si>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</si>
  <si>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Link: http://www.adaptation-fund.org/sites/default/files/Results%20Framework%20and%20Baseline%20Guidance%20final.pdf</t>
  </si>
  <si>
    <t>OBJECTIVE 1</t>
  </si>
  <si>
    <t>Fund Outcome</t>
  </si>
  <si>
    <t>Please select  from dropdown menu below</t>
  </si>
  <si>
    <t>Fund Outcome Indicator</t>
  </si>
  <si>
    <t>Target at CEO Endorsement                    (see Units in next sheet)</t>
  </si>
  <si>
    <t>Baseline                 (see Units in next sheet)</t>
  </si>
  <si>
    <t>Mid-term Results</t>
  </si>
  <si>
    <t>Fund Output</t>
  </si>
  <si>
    <t>Fund Output Indicator</t>
  </si>
  <si>
    <t>OBJECTIVE 2</t>
  </si>
  <si>
    <t xml:space="preserve">Target at CEO Endorsement </t>
  </si>
  <si>
    <t>Baseline</t>
  </si>
  <si>
    <t>OBJECTIVE 3</t>
  </si>
  <si>
    <t>OBJECTIVE 4</t>
  </si>
  <si>
    <t>Project Performance Report (PPR)</t>
  </si>
  <si>
    <t>Indicator</t>
  </si>
  <si>
    <t>Type of Indicator</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</si>
  <si>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</si>
  <si>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</si>
  <si>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</si>
  <si>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</si>
  <si>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</si>
  <si>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RATING ON IMPLEMENTATION PROGRESS </t>
  </si>
  <si>
    <t>Progress on Key Milestones</t>
  </si>
  <si>
    <t>Overall Rating</t>
  </si>
  <si>
    <r>
      <rPr>
        <b/>
        <sz val="12"/>
        <color indexed="8"/>
        <rFont val="Times New Roman"/>
        <family val="1"/>
      </rPr>
      <t>Important:</t>
    </r>
    <r>
      <rPr>
        <sz val="12"/>
        <color indexed="8"/>
        <rFont val="Times New Roman"/>
        <family val="1"/>
      </rPr>
      <t xml:space="preserve"> Please read the following Results Framework and Baseline Guidance (also posted on the Adaptation Fund website) before entering your data </t>
    </r>
  </si>
  <si>
    <t>Terminal Results</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</si>
  <si>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</si>
  <si>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</si>
  <si>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</si>
  <si>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</si>
  <si>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</si>
  <si>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</si>
  <si>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</si>
  <si>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</si>
  <si>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</si>
  <si>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</si>
  <si>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</si>
  <si>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</si>
  <si>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</si>
  <si>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</si>
  <si>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</si>
  <si>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</si>
  <si>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</si>
  <si>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</si>
  <si>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</si>
  <si>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</si>
  <si>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</si>
  <si>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</si>
  <si>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</si>
  <si>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</si>
  <si>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</si>
  <si>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Please Provide the Name and Contact information of person(s) reponsible for completeling the Rating section</t>
  </si>
  <si>
    <t>Terminal Evaluation Date:</t>
  </si>
  <si>
    <t>TOTAL</t>
  </si>
  <si>
    <t>Other</t>
  </si>
  <si>
    <t>Target for Project End</t>
  </si>
  <si>
    <t>Period of Report (Dates)</t>
  </si>
  <si>
    <t>Selection Justification for the Winner</t>
  </si>
  <si>
    <t>Contract Value/Amount (USD)</t>
  </si>
  <si>
    <t>Bid Amount (USD)</t>
  </si>
  <si>
    <t>Winning Bid Amount (USD)</t>
  </si>
  <si>
    <t>Remaining Balance</t>
  </si>
  <si>
    <t>Payment to Date</t>
  </si>
  <si>
    <t>CONTRACT &amp; Procurement Method</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</si>
  <si>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</si>
  <si>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</si>
  <si>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</si>
  <si>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</si>
  <si>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</si>
  <si>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</si>
  <si>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</si>
  <si>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</si>
  <si>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</si>
  <si>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</si>
  <si>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</si>
  <si>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Please provide information for all contracts over $2,500 USD</t>
  </si>
  <si>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</si>
  <si>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</si>
  <si>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</si>
  <si>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</si>
  <si>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</si>
  <si>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</si>
  <si>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</si>
  <si>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</si>
  <si>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</si>
  <si>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</si>
  <si>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</si>
  <si>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</si>
  <si>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</si>
  <si>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</si>
  <si>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Please provide the number of  contracts under $2,500, signed during this reporting period:</t>
  </si>
  <si>
    <r>
      <rPr>
        <b/>
        <sz val="9"/>
        <color indexed="8"/>
        <rFont val="Microsoft Sans Serif"/>
        <family val="2"/>
      </rPr>
      <t>Outcome 1:</t>
    </r>
    <r>
      <rPr>
        <sz val="9"/>
        <color indexed="8"/>
        <rFont val="Microsoft Sans Serif"/>
        <family val="2"/>
      </rPr>
      <t xml:space="preserve"> Reduced exposure at national level to climate-related hazards and threats
</t>
    </r>
    <r>
      <rPr>
        <b/>
        <sz val="9"/>
        <color indexed="8"/>
        <rFont val="Microsoft Sans Serif"/>
        <family val="2"/>
      </rPr>
      <t>Outcome 2:</t>
    </r>
    <r>
      <rPr>
        <sz val="9"/>
        <color indexed="8"/>
        <rFont val="Microsoft Sans Serif"/>
        <family val="2"/>
      </rPr>
      <t xml:space="preserve"> Strengthened institutional capacity to reduce risks associated with climate-induced socioeconomic and environmental losses
</t>
    </r>
    <r>
      <rPr>
        <b/>
        <sz val="9"/>
        <color indexed="8"/>
        <rFont val="Microsoft Sans Serif"/>
        <family val="2"/>
      </rPr>
      <t xml:space="preserve">Outcome 3: </t>
    </r>
    <r>
      <rPr>
        <sz val="9"/>
        <color indexed="8"/>
        <rFont val="Microsoft Sans Serif"/>
        <family val="2"/>
      </rPr>
      <t xml:space="preserve">Strengthened awareness and ownership of adaptation and climate risk reduction processes at local level
</t>
    </r>
    <r>
      <rPr>
        <b/>
        <sz val="9"/>
        <color indexed="8"/>
        <rFont val="Microsoft Sans Serif"/>
        <family val="2"/>
      </rPr>
      <t xml:space="preserve">Outcome 4: </t>
    </r>
    <r>
      <rPr>
        <sz val="9"/>
        <color indexed="8"/>
        <rFont val="Microsoft Sans Serif"/>
        <family val="2"/>
      </rPr>
      <t xml:space="preserve">Increased adaptive capacity within relevant development and natural resource sectors
</t>
    </r>
    <r>
      <rPr>
        <b/>
        <sz val="9"/>
        <color indexed="8"/>
        <rFont val="Microsoft Sans Serif"/>
        <family val="2"/>
      </rPr>
      <t>Outcome 5:</t>
    </r>
    <r>
      <rPr>
        <sz val="9"/>
        <color indexed="8"/>
        <rFont val="Microsoft Sans Serif"/>
        <family val="2"/>
      </rPr>
      <t xml:space="preserve"> Increased ecosystem resilience in response to climate change and variability-induced stress
</t>
    </r>
    <r>
      <rPr>
        <b/>
        <sz val="9"/>
        <color indexed="8"/>
        <rFont val="Microsoft Sans Serif"/>
        <family val="2"/>
      </rPr>
      <t xml:space="preserve">Outcome 6: </t>
    </r>
    <r>
      <rPr>
        <sz val="9"/>
        <color indexed="8"/>
        <rFont val="Microsoft Sans Serif"/>
        <family val="2"/>
      </rPr>
      <t xml:space="preserve">Diversified and strengthened livelihoods and sources of income for vulnerable people in targeted areas                                                                                                 </t>
    </r>
    <r>
      <rPr>
        <b/>
        <sz val="9"/>
        <color indexed="8"/>
        <rFont val="Microsoft Sans Serif"/>
        <family val="2"/>
      </rPr>
      <t xml:space="preserve">Outcome 7: </t>
    </r>
    <r>
      <rPr>
        <sz val="9"/>
        <color indexed="8"/>
        <rFont val="Microsoft Sans Serif"/>
        <family val="2"/>
      </rPr>
      <t>Improved policies and regulations that promote and enforce resilience measures</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</si>
  <si>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</si>
  <si>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rPr>
        <b/>
        <sz val="9"/>
        <color indexed="8"/>
        <rFont val="Microsoft Sans Serif"/>
        <family val="2"/>
      </rPr>
      <t xml:space="preserve">Output 1: </t>
    </r>
    <r>
      <rPr>
        <sz val="9"/>
        <color indexed="8"/>
        <rFont val="Microsoft Sans Serif"/>
        <family val="2"/>
      </rPr>
      <t xml:space="preserve">Risk and vulnerability assessments conducted and updated at a national level
</t>
    </r>
    <r>
      <rPr>
        <b/>
        <sz val="9"/>
        <color indexed="8"/>
        <rFont val="Microsoft Sans Serif"/>
        <family val="2"/>
      </rPr>
      <t xml:space="preserve">Output 2.1: </t>
    </r>
    <r>
      <rPr>
        <sz val="9"/>
        <color indexed="8"/>
        <rFont val="Microsoft Sans Serif"/>
        <family val="2"/>
      </rPr>
      <t xml:space="preserve">Strengthened capacity of national and regional centres and networks to respond rapidly to extreme weather events
</t>
    </r>
    <r>
      <rPr>
        <b/>
        <sz val="9"/>
        <color indexed="8"/>
        <rFont val="Microsoft Sans Serif"/>
        <family val="2"/>
      </rPr>
      <t xml:space="preserve">Output 2.2: </t>
    </r>
    <r>
      <rPr>
        <sz val="9"/>
        <color indexed="8"/>
        <rFont val="Microsoft Sans Serif"/>
        <family val="2"/>
      </rPr>
      <t xml:space="preserve">Targeted population groups covered by adequate risk reduction systems
</t>
    </r>
    <r>
      <rPr>
        <b/>
        <sz val="9"/>
        <color indexed="8"/>
        <rFont val="Microsoft Sans Serif"/>
        <family val="2"/>
      </rPr>
      <t xml:space="preserve">Output 3: </t>
    </r>
    <r>
      <rPr>
        <sz val="9"/>
        <color indexed="8"/>
        <rFont val="Microsoft Sans Serif"/>
        <family val="2"/>
      </rPr>
      <t xml:space="preserve">Targeted population groups participating in
adaptation and risk reduction awareness activities
</t>
    </r>
    <r>
      <rPr>
        <b/>
        <sz val="9"/>
        <color indexed="8"/>
        <rFont val="Microsoft Sans Serif"/>
        <family val="2"/>
      </rPr>
      <t xml:space="preserve">Output 4: </t>
    </r>
    <r>
      <rPr>
        <sz val="9"/>
        <color indexed="8"/>
        <rFont val="Microsoft Sans Serif"/>
        <family val="2"/>
      </rPr>
      <t xml:space="preserve">Vulnerable physical, natural, and social assets strengthened in response to climate change impacts, including variability
</t>
    </r>
    <r>
      <rPr>
        <b/>
        <sz val="9"/>
        <color indexed="8"/>
        <rFont val="Microsoft Sans Serif"/>
        <family val="2"/>
      </rPr>
      <t xml:space="preserve">Output 5: </t>
    </r>
    <r>
      <rPr>
        <sz val="9"/>
        <color indexed="8"/>
        <rFont val="Microsoft Sans Serif"/>
        <family val="2"/>
      </rPr>
      <t xml:space="preserve">Vulnerable physical, natural, and social assets strengthened in response to climate change impacts, including variability                                                                                             </t>
    </r>
    <r>
      <rPr>
        <b/>
        <sz val="9"/>
        <color indexed="8"/>
        <rFont val="Microsoft Sans Serif"/>
        <family val="2"/>
      </rPr>
      <t xml:space="preserve">Output 6: </t>
    </r>
    <r>
      <rPr>
        <sz val="9"/>
        <color indexed="8"/>
        <rFont val="Microsoft Sans Serif"/>
        <family val="2"/>
      </rPr>
      <t xml:space="preserve">Targeted individual and community livelihood strategies strengthened in relation to climate change impacts, including variability                                                                            </t>
    </r>
    <r>
      <rPr>
        <b/>
        <sz val="9"/>
        <color indexed="8"/>
        <rFont val="Microsoft Sans Serif"/>
        <family val="2"/>
      </rPr>
      <t>Output 7:</t>
    </r>
    <r>
      <rPr>
        <sz val="9"/>
        <color indexed="8"/>
        <rFont val="Microsoft Sans Serif"/>
        <family val="2"/>
      </rPr>
      <t xml:space="preserve"> Improved integration of climate-resilience strategies into country development plans</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</si>
  <si>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</si>
  <si>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t xml:space="preserve">Please select the relevant Fund level </t>
    </r>
    <r>
      <rPr>
        <b/>
        <i/>
        <sz val="10"/>
        <color indexed="8"/>
        <rFont val="Times New Roman"/>
        <family val="1"/>
      </rPr>
      <t xml:space="preserve">Outcome and Output indicators </t>
    </r>
    <r>
      <rPr>
        <b/>
        <sz val="10"/>
        <color indexed="8"/>
        <rFont val="Times New Roman"/>
        <family val="1"/>
      </rPr>
      <t>that allign with the project objectives and outcomes</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</si>
  <si>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</si>
  <si>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</si>
  <si>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</si>
  <si>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</si>
  <si>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</si>
  <si>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</si>
  <si>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t>List all bids for each contract signed with date of open call and winning bid</t>
  </si>
  <si>
    <t>ENHANCING THE RESILIENCE OF THE AGRICULTURE SECTOR AND COASTAL AREAS TO PROTECT LIVELIHOODS AND IMPROVE FOOD SECURITY</t>
  </si>
  <si>
    <t>Planning Institute of Jamaica (PIOJ)</t>
  </si>
  <si>
    <r>
      <rPr>
        <u val="single"/>
        <sz val="11"/>
        <color indexed="8"/>
        <rFont val="Times New Roman"/>
        <family val="1"/>
      </rPr>
      <t>Component 1</t>
    </r>
    <r>
      <rPr>
        <sz val="11"/>
        <color indexed="8"/>
        <rFont val="Times New Roman"/>
        <family val="1"/>
      </rPr>
      <t xml:space="preserve"> </t>
    </r>
    <r>
      <rPr>
        <u val="single"/>
        <sz val="11"/>
        <color indexed="8"/>
        <rFont val="Times New Roman"/>
        <family val="1"/>
      </rPr>
      <t xml:space="preserve">- </t>
    </r>
    <r>
      <rPr>
        <sz val="11"/>
        <color indexed="8"/>
        <rFont val="Times New Roman"/>
        <family val="1"/>
      </rPr>
      <t>Increasing climate resilience of the Negril coastline</t>
    </r>
    <r>
      <rPr>
        <u val="single"/>
        <sz val="11"/>
        <color indexed="8"/>
        <rFont val="Times New Roman"/>
        <family val="1"/>
      </rPr>
      <t xml:space="preserve">
</t>
    </r>
    <r>
      <rPr>
        <b/>
        <sz val="11"/>
        <color indexed="8"/>
        <rFont val="Times New Roman"/>
        <family val="1"/>
      </rPr>
      <t>Location</t>
    </r>
    <r>
      <rPr>
        <u val="single"/>
        <sz val="11"/>
        <color indexed="8"/>
        <rFont val="Times New Roman"/>
        <family val="1"/>
      </rPr>
      <t xml:space="preserve">: </t>
    </r>
    <r>
      <rPr>
        <sz val="11"/>
        <color indexed="8"/>
        <rFont val="Times New Roman"/>
        <family val="1"/>
      </rPr>
      <t xml:space="preserve">Long Bay, Negril
</t>
    </r>
    <r>
      <rPr>
        <u val="single"/>
        <sz val="11"/>
        <color indexed="8"/>
        <rFont val="Times New Roman"/>
        <family val="1"/>
      </rPr>
      <t>Component 2</t>
    </r>
    <r>
      <rPr>
        <sz val="11"/>
        <color indexed="8"/>
        <rFont val="Times New Roman"/>
        <family val="1"/>
      </rPr>
      <t xml:space="preserve">- Enhancing climate resilience of the agricultural sector by improving water and land management in select communities
</t>
    </r>
    <r>
      <rPr>
        <b/>
        <sz val="11"/>
        <color indexed="8"/>
        <rFont val="Times New Roman"/>
        <family val="1"/>
      </rPr>
      <t>Location</t>
    </r>
    <r>
      <rPr>
        <sz val="11"/>
        <color indexed="8"/>
        <rFont val="Times New Roman"/>
        <family val="1"/>
      </rPr>
      <t xml:space="preserve">: Manchester, Trelawny, St. Mary, St. Ann, St. Catherine, St. Thomas and Clarendon
</t>
    </r>
    <r>
      <rPr>
        <u val="single"/>
        <sz val="11"/>
        <color indexed="8"/>
        <rFont val="Times New Roman"/>
        <family val="1"/>
      </rPr>
      <t>Component 3</t>
    </r>
    <r>
      <rPr>
        <sz val="11"/>
        <color indexed="8"/>
        <rFont val="Times New Roman"/>
        <family val="1"/>
      </rPr>
      <t xml:space="preserve"> - Improving institutional and local level capacity for coastal and agricultural adaptation and awareness raising for behaviour modification
</t>
    </r>
    <r>
      <rPr>
        <b/>
        <sz val="11"/>
        <color indexed="8"/>
        <rFont val="Times New Roman"/>
        <family val="1"/>
      </rPr>
      <t>Location:</t>
    </r>
    <r>
      <rPr>
        <sz val="11"/>
        <color indexed="8"/>
        <rFont val="Times New Roman"/>
        <family val="1"/>
      </rPr>
      <t xml:space="preserve">  Westmoreland/Hanover; target communities in Component 2 </t>
    </r>
  </si>
  <si>
    <t>National Implimenting Entity</t>
  </si>
  <si>
    <t xml:space="preserve">Jamaica is vulnerable to climate related hazards, in particular hurricanes, floods, storm surges and droughts, due largely to its geographical location and the exposure of social and economic assets in coastal areas. This situation is made worse by the country’s low adaptive capacity especially in the climate sensitive sectors of the economy. The agriculture sector and coastal resources are among those at greatest risk, given their significant contribution to the country’s GDP and to the labour force. These two sectors were also highlighted as among the five most vulnerable to climate change in assessments conducted for Jamaica’s Second National Communication (SNC) to the United Nations Framework Convention on Climate Change (UNFCCC). Additionally,  Vision 2030 Jamaica – National Development Plan articulates climate change adaptation as a priority for not only a healthy, natural environment, but also for achieving developed country status by 2030.
The activities identified in Government of Jamaica Adaptation Fund Programme (GOJ/AFP) are drawn from the adaptation priorities that were identified in the vulnerability and adaptation assessments for the agriculture and coastal resources sectors.  The programme focuses on environmental and natural resource management activities; namely, coastal rehabilitation, inland flood and erosion control, and land and water management.   
 The Overall Objective of the GOJ/AFP is to protect livelihoods and food security in vulnerable communities by:
• improving land and water management for the agricultural sector
• strengthening coastal protection; and 
• building institutional and local capacity for Climate Change Adaptation and Natural Resources Management
</t>
  </si>
  <si>
    <t>Shelia McDonald-Miller</t>
  </si>
  <si>
    <t>smmiller@pioj.gov.jm</t>
  </si>
  <si>
    <t>Ministry of Agriculture and Fisheries</t>
  </si>
  <si>
    <t>National Environment and Planning Agency</t>
  </si>
  <si>
    <t>National Works Agency</t>
  </si>
  <si>
    <t>Ministry of Tourism &amp; Entertinment</t>
  </si>
  <si>
    <t>JAM/NIE/Multi/2011/1</t>
  </si>
  <si>
    <t>Programme Component</t>
  </si>
  <si>
    <t>Government DA</t>
  </si>
  <si>
    <t>2.3 Implementation of rainwater harvesting and drip irrigation systems</t>
  </si>
  <si>
    <t xml:space="preserve">2.1 Establishment of Micro-dam
</t>
  </si>
  <si>
    <t>2.2 Establishment of small scale irrigation facilities</t>
  </si>
  <si>
    <r>
      <t xml:space="preserve">
</t>
    </r>
    <r>
      <rPr>
        <b/>
        <sz val="11"/>
        <color indexed="8"/>
        <rFont val="Times New Roman"/>
        <family val="1"/>
      </rPr>
      <t>Component 2</t>
    </r>
    <r>
      <rPr>
        <sz val="11"/>
        <color indexed="8"/>
        <rFont val="Times New Roman"/>
        <family val="1"/>
      </rPr>
      <t>: 
Enhancing the climate resilience of the agricultural sector by improving water and land management in select communities</t>
    </r>
  </si>
  <si>
    <t>2.4 Establishment and rehabilitation of soil conservation and land husbandry infrastructure</t>
  </si>
  <si>
    <t>Project Execution</t>
  </si>
  <si>
    <t>2.5 Establishment of Demonstration Plots</t>
  </si>
  <si>
    <r>
      <rPr>
        <b/>
        <sz val="11"/>
        <color indexed="8"/>
        <rFont val="Times New Roman"/>
        <family val="1"/>
      </rPr>
      <t>Component 3</t>
    </r>
    <r>
      <rPr>
        <sz val="11"/>
        <color indexed="8"/>
        <rFont val="Times New Roman"/>
        <family val="1"/>
      </rPr>
      <t>:
Improving institutional and local level capacity for sustainable management of natural resources and disaster risk reduction in the targeted vulnerable areas</t>
    </r>
  </si>
  <si>
    <r>
      <rPr>
        <b/>
        <sz val="11"/>
        <color indexed="8"/>
        <rFont val="Times New Roman"/>
        <family val="1"/>
      </rPr>
      <t>Component 1</t>
    </r>
    <r>
      <rPr>
        <sz val="11"/>
        <color indexed="8"/>
        <rFont val="Times New Roman"/>
        <family val="1"/>
      </rPr>
      <t>: Increasing the climate resilience of the Negril coastline</t>
    </r>
  </si>
  <si>
    <t>Development of Climate Risk Atlas</t>
  </si>
  <si>
    <t>Development of Adaptation Plans for vulnerable areas along Negril coastline</t>
  </si>
  <si>
    <t>Conducting workshops and farmer training in climate smart agriculture</t>
  </si>
  <si>
    <t>Establish farmer field schools to develop solutions and demonstrate good practices</t>
  </si>
  <si>
    <t>Climate change awareness and education programmes developed and implemented in project communities</t>
  </si>
  <si>
    <t>Training of Local Communities in Disaster Risk Reduction and Natural Resources Management</t>
  </si>
  <si>
    <t>Total Component 1</t>
  </si>
  <si>
    <t>Total Component 2</t>
  </si>
  <si>
    <t>Total Component 3</t>
  </si>
  <si>
    <t>Co-financing is not applicable to this programme</t>
  </si>
  <si>
    <t>Moderate</t>
  </si>
  <si>
    <t>Environmental: natural hazards (flood, drought, storms/hurricanes); pests and diseases.</t>
  </si>
  <si>
    <t>High</t>
  </si>
  <si>
    <t xml:space="preserve">Multiple Executing Entities
</t>
  </si>
  <si>
    <t>Risks associated with the complexity of maritime works (breakwater structures)</t>
  </si>
  <si>
    <t>Procurement Delays</t>
  </si>
  <si>
    <t>Implementation/ Operational: 
Delays in project implementation schedule</t>
  </si>
  <si>
    <t>Financial: budget over-runs/under-spend; mis-use of funds; inflation/ currency depreciation leading to increased costs for goods/services</t>
  </si>
  <si>
    <t xml:space="preserve">Executing Entity's readiness to implement, including availability of human resources and capacity for financial management </t>
  </si>
  <si>
    <t>Length (m) of breakwater installed</t>
  </si>
  <si>
    <t>No breakwater</t>
  </si>
  <si>
    <t>990m of breakwater installed</t>
  </si>
  <si>
    <t>number of irrigation and production schemes established in: St Thomas, St Ann, Trelawny, St Catherine, Clarendon, Manchester, St Mary</t>
  </si>
  <si>
    <t>Evidence of documentation and dissemination of best practices</t>
  </si>
  <si>
    <t>Number of adaptation plans for vulnerable sections of Negril</t>
  </si>
  <si>
    <t xml:space="preserve">0 water catchment facility in North Manchester </t>
  </si>
  <si>
    <t xml:space="preserve">0 irrigation and production schemes in the 21 targeted communities in 6 project parishes </t>
  </si>
  <si>
    <t>Inadequate access to irrigation facilities in selected communities in 6 project parishes</t>
  </si>
  <si>
    <t>Extensive soil erosion due to hillside farming, removal of forest cover and poor farming practices</t>
  </si>
  <si>
    <t>No climate-smart field schools in select communities</t>
  </si>
  <si>
    <t>Targeted communities do not have demonstration plots in place</t>
  </si>
  <si>
    <t>0 WUG in targeted communities</t>
  </si>
  <si>
    <t>No area specific public education programme</t>
  </si>
  <si>
    <t>No evidence of documented best practices in project areas</t>
  </si>
  <si>
    <t xml:space="preserve">Limited training in DRR for local entities in DRR and natural resource management, except the few hotels that have green certifications.  Limited exposure to training with specific focus on climate change </t>
  </si>
  <si>
    <t xml:space="preserve">No specific technical guidelines for  Negril </t>
  </si>
  <si>
    <t>0 risk atlas information  for storm surge and sea-level rise for Negril</t>
  </si>
  <si>
    <t>0 Plan</t>
  </si>
  <si>
    <t>45 schemes installed and operational in 15 communities serving over  750 male and female farmers</t>
  </si>
  <si>
    <t>App 18000m diversion /hillside ditches, 24600 individual basins, 3000m of waterway, 1200m continuous mound , 705 check dam/drop structures installed, 18000 m pineapple (vegetable barrier) and 13ha fruit forest and 15ha timber  planted impacting 5 Extension Areas</t>
  </si>
  <si>
    <t xml:space="preserve">Seven climate-smart farmer field schools established and 90% farmers (male/female) trained to adopt climate smart  agriculture  practices </t>
  </si>
  <si>
    <t xml:space="preserve">30 rainwater harvesting; 20 ponds and springs 
60  gravity drip irrigation systems installed and operational and serving 40 male and 20 female farmers directly
</t>
  </si>
  <si>
    <t>Five demonstration plots established imparting skills, knowledge and techniques to 1510 farmers (male, female) who are adopting sustainable practices</t>
  </si>
  <si>
    <t>15 WUGs established and operational towards sustainable management of water resource</t>
  </si>
  <si>
    <t>Full roll out of awareness building programme; 70% of residents sensitized.</t>
  </si>
  <si>
    <t xml:space="preserve">Information made available through virtual networks, RADA, parish libraries, College of Agriculture Science and Education, Jamaica Agriculture Society, Fishermen’s Cooperative, 4H Clubs and schools </t>
  </si>
  <si>
    <t>Training programmes targeted at fishers (mostly male), male and female youth , micro and small business owners and other groups completed</t>
  </si>
  <si>
    <t xml:space="preserve">One set of guidelines  and standards finalized </t>
  </si>
  <si>
    <t xml:space="preserve">Risk Atlas completed </t>
  </si>
  <si>
    <t xml:space="preserve">One adaptation plan completed and in use </t>
  </si>
  <si>
    <t>November 1, 2013 - October 31, 2014</t>
  </si>
  <si>
    <t xml:space="preserve">Programme Title: </t>
  </si>
  <si>
    <t xml:space="preserve">Programme Summary: </t>
  </si>
  <si>
    <t>Programme Milestones</t>
  </si>
  <si>
    <t xml:space="preserve">Programme contacts:  </t>
  </si>
  <si>
    <t>Albert Daley, Climate Change Division, Ministry of Water, Land, Environment &amp; Climate Change</t>
  </si>
  <si>
    <t>a.daley@mwlecc.gov.jm</t>
  </si>
  <si>
    <r>
      <t>Estimated cumulative total disbursement as of</t>
    </r>
    <r>
      <rPr>
        <b/>
        <sz val="11"/>
        <color indexed="10"/>
        <rFont val="Times New Roman"/>
        <family val="1"/>
      </rPr>
      <t xml:space="preserve"> October 31, 2014</t>
    </r>
  </si>
  <si>
    <t>Moderate to High</t>
  </si>
  <si>
    <t>Low disaster risk perception of some target communities</t>
  </si>
  <si>
    <t>List documents/ reports/ brochures / articles that have been prepared about the project.</t>
  </si>
  <si>
    <t>Programme Implementation
 (NIE)</t>
  </si>
  <si>
    <t xml:space="preserve">Stakeholder Buy-in
</t>
  </si>
  <si>
    <t>Collaborative approach to work planning and ongoing support provided by the Programme Management Unit. Regular technical meetings are convened among partners to coordinate activities. Several follow-up meetings and visits to Executing Entities  to assist in identifying bottlenecks and resolving challenges.    Inter- and intra-agency frameworks have been incorporated into the programme to reduce competition and avoid segmentation. Programme Steering Committee (PSC)  reviews progress against work plans and implementation schedules.  The NIE has also initiated round-table discussions with senior management of Executing Entities to solicit their support in improving the pace of implementation</t>
  </si>
  <si>
    <t>The PMU has supported all Executing Entities in the completion and approval of procurement plans.  This enables the establishment of realistic lead times and proactive identification of special conditions such as required permits and seasonality of required materials/resources.  Importantly, there has been training in the relevant (GOJ) procurement guidelines and procedures aimed at building capacity and avoiding breaches.  Additional training is planned to further bolster the capacity of the programme team.  The 'no-objection' process by the PMU provides guidance and oversight in ensuring that there is compliance with relevant procurement guidelines</t>
  </si>
  <si>
    <t>Following the official launch and inception report, there was significant lag time in actual start-up among the Executing Entities.  The NIE has provided support to the Executing Entities to ensure the establishing of project bank accounts and improvements in implementation framework.  Entities have now confirmed the availability of physical facilities and availability of adequate and/or dedicated staff.  PMU established quantifiable and time bound targets for delivery of outputs by Executing Entities. Short-term technical support has been secured, where necessary, to alleviate the issue of limited human resources available to undertake project activities. 
Alternative operational arrangements to be instituted in at least one component, whereby direct payments will be made so as to minimize risk of delays to implementation due to length of chain, additional expenditure via interest charges and possibility of negative impacts on stakeholder relationships.   The continued assessment of partner capacity by the PMU will ensure the ongoing development of capabilities.</t>
  </si>
  <si>
    <t xml:space="preserve">Stakeholder resistance against Breakwater </t>
  </si>
  <si>
    <t>Scope change - several water harvesting systems and irrigation infrastructure implemented</t>
  </si>
  <si>
    <t xml:space="preserve">Eight (8) groups have been mobilised for the establishment  or rehabilitation of WUG 
</t>
  </si>
  <si>
    <t xml:space="preserve">There has been some degree of layering relating to the interface of different systems and procedures, as well as intra agency/ intra component kinks during implementation. To provide clarity, the  NIE has  signed a MOU with all Executing Entities which outlines the roles and responsibilities of the respective parties.  clarification was provided during the kick-off workshop and focal points identified within each agency to facilitate a smoother implementation process.  The establishment of the Programme Steering Committee (PSC) by the NIE ensures that a formal governance structure is fully operational to provide strategic oversight and coordination of interventions at the technical level.   Generally, there is growing inter-agency co-operation among the Executing Entities with the co-opting of members from other agencies on several project committees to lend their expertise and support.  Additionally, the PMU hosts regular team meetings with memberss of all EEs and other partner agencies involved in implementation of activities to provide a framework for collaboration and cross-fertilization of ideas among the main players.  Agreements reached in meetings on programme implementation issues are documented and with emphasis on follow-up actions and timetable for completion.  Generally, there is growing inter-agency co-operation among the Executing Entities with the co-opting of members from other agencies on several project committees to lend their expertise and support.  </t>
  </si>
  <si>
    <t xml:space="preserve">An important lesson is the need to broaden stakeholder involvement ( segmenting and differentiating groups and related messages) on a continuing basis to prevent misconceptions mushrooming into dissent. It is also critical to establish relationship with community influencers/ gatekeepers/ local champions to enhance local ownership 
</t>
  </si>
  <si>
    <t xml:space="preserve">The PMU has entered into discussions with the Climate Change Ministry (MWLECC) and agreement has been reached to sign a MOU between the NIE and MWLECC to facilitate requirements relating to the FIDIC rule governing construction works and improve inter-agency coordination under component 1.
Challenges regarding land tenure, access, geo-physical characteristcs and sufficiency of budgetary allocations have necessitated a change of scope in relation to the micro dam under component 2.  A technical team of the Executing Entity (MOAF) met with NIE to discuss  the scope change request and review alternative outputs to address the vulnerabilities faced by the affected communities.
Due to delays in the procurement processes there were several iterations of target dates and sequencing of severable deliverables in the workplans of executing entities.  In order to improve results on the ground the NIE (i) provided direct procurement suppport (review of ToRs, advertisement, shortlisting, etc.) to executing partners;  (ii) made representation to obtain needed resources (imagery from Forestry Department) to facilitate completion of asset mapping exercise; and (iii) approved the engagement of short term technical assistance to supplement capacity of partners.  Additionally, there were special staff assignments within agencies (MOAF/RADA) to improve the rate of progress of the land husbandry curriculum.
</t>
  </si>
  <si>
    <t>Installation of breakwater structures (preparatory activities including design and modelling; EIA process)</t>
  </si>
  <si>
    <t>Negative stakeholder perception of some partners and a conflation of wide range of prior community issues with the project manifested in stakeholder opposition re proposed intervention in Component 1.  This slowed the rate of progress as significant time and effort had to be spent addressing the concerns and allaying the fears expressed by the stakeholders.  
Construction of the breakwaters did not begin as planned due to several factors, inclcuding:
- Delay in procurement process of environmental monitoring engineer involving NCC
- Delay in completing EIA process
- Length of time by the NRCA to issue decision on permit to construct 
The comprehensive EIA process and public consultations have been completed.  Once a favourable decision is issued by the NRCA, the next steps (construction phase) will begin with care being taken to ensure close collaboration of the community during and after construction.  A monitoring partnership is also to be established through the formation of a Local Monitoring Committee that will include public and private sector interests. 
There were delays in establishing the micro dam due to the infeasibility of geo-physical / geo-technical characteristics of proposed site; there were also issues with land tenure.  A scope change request was made by the respective Executing Entity to substitute other measures which would address the vulnerabilities identified in the programme design phase.  The request was favourably considered by the NIE.  
There was low operative execution in relation to the production and productivity schemes as well as the land husbandry curriculum due to competing priorities and lack of dedicated human resources.  Measures to address this included short term staff and reallocation of resources.
The prolonged dry spell slowed the implementation of the agro-forestry component of the demonstration plots.  Procurement delays were experienced in the design and installation of rainwater harvesting system using ponds/ tanks due to non-responsive bids; this necessitated a re-tendering exercise. Recommendations were made to secure the services of a Procurement Specialist on a short term basis to expedite the procurement activities.
 The training sub-component experienced delays due to procurement challenges and changes in key personnel; there was also slow uptake by the target communities due to low disaster risk perception. Measures taken include provision of direct procurement support by the  PMU, and discussions among partner agencies with recommendations for more effective mobilization initiatives, including partnering with other agencies (eg. Red Cross) for better synergistic effect.  
Generally, there was more direct and deliberate interactions between senior management (eg. Permanent Secretaries, CEOs) of affected entities and the PMU.   The pace of implementation has been showing slow but steady improvements. The PMU will continue to provide effective support and follow-up at different levels.</t>
  </si>
  <si>
    <t>In the future, a Cost Benefit Analysis (CBA) and Natural Resources Valuation (NRV) could be used in the process of prioritising adaptation measures from a list of possible adaptation options to improve stakeholder confidence and buy-in</t>
  </si>
  <si>
    <t xml:space="preserve"> Engage Pre-Contstruction Consultants 
- Drawings, design report and modelling studies completed
- Verification and approval of source material and Material assessment report completed
Environmental Impact Assessment completed
Natural Resources Valuation completed
Several community sensitization/ consultations held
Procurement activities in progress for Enforcement Officers to carry out monitoring activities during the construction phase
</t>
  </si>
  <si>
    <t>Several sites in North Manchester visited and evaluated.  Land tenure and geo-technical issues  have necessitated a review of the proposed output.  Based on feasibility assessment, the decision has been taken to replace micro dam with alternative water retention structures and water harvesting systems</t>
  </si>
  <si>
    <t xml:space="preserve">Communication plan and strategy developed spearheaded by the PMU in collaboration with executing partners
Advertorial placed in two major daily newspapers to provide general information on the programme; FAQs and brochure prepared and disseminated to raise awareness; Fact sheets on all 3 components developed and shared at stakeholder meetings
</t>
  </si>
  <si>
    <t>Digitization of 5 Hazard Maps completed.   Data collection (topographic aerial survey) completed.
Report completed on storm surge modelling and sea level rise -  a crucial input to the development of the risk atlas and adaptation plans</t>
  </si>
  <si>
    <t>Design of Rainwater Harvesting System,limited tender, date of call</t>
  </si>
  <si>
    <t>Signature Date</t>
  </si>
  <si>
    <t>Financial information:  cumulative from programme start to October 31, 2014</t>
  </si>
  <si>
    <r>
      <t xml:space="preserve">Component 1 - Increasing the climate resilience of the Negril Coastline:
Hard engineering structures (breakwaters) will be installed to control coastal erosion in the most vulnerable sections of the Negril coastline to protect the beaches from climate related hazards such as seal-level rise and intense storms. Location: Long Bay, Negril
</t>
    </r>
    <r>
      <rPr>
        <b/>
        <sz val="11"/>
        <color indexed="8"/>
        <rFont val="Calibri"/>
        <family val="2"/>
      </rPr>
      <t>Component 2</t>
    </r>
    <r>
      <rPr>
        <sz val="11"/>
        <color theme="1"/>
        <rFont val="Calibri"/>
        <family val="2"/>
      </rPr>
      <t xml:space="preserve">- </t>
    </r>
    <r>
      <rPr>
        <u val="single"/>
        <sz val="11"/>
        <color indexed="8"/>
        <rFont val="Calibri"/>
        <family val="2"/>
      </rPr>
      <t>Enhancing climate resilience of the agricultural sector by improving water and land management in select communities</t>
    </r>
    <r>
      <rPr>
        <sz val="11"/>
        <color theme="1"/>
        <rFont val="Calibri"/>
        <family val="2"/>
      </rPr>
      <t xml:space="preserve">
Location: Manchester, Trelawny, St. Mary, St. Ann, St. Catherine, St. Thomas and Clarendon
</t>
    </r>
    <r>
      <rPr>
        <b/>
        <sz val="11"/>
        <color indexed="8"/>
        <rFont val="Calibri"/>
        <family val="2"/>
      </rPr>
      <t>Component 3</t>
    </r>
    <r>
      <rPr>
        <sz val="11"/>
        <color theme="1"/>
        <rFont val="Calibri"/>
        <family val="2"/>
      </rPr>
      <t xml:space="preserve"> - </t>
    </r>
    <r>
      <rPr>
        <u val="single"/>
        <sz val="11"/>
        <color indexed="8"/>
        <rFont val="Calibri"/>
        <family val="2"/>
      </rPr>
      <t>Improving institutional and local level capacity for coastal and agricultural adaptation and awareness raising for behaviour modification</t>
    </r>
    <r>
      <rPr>
        <sz val="11"/>
        <color theme="1"/>
        <rFont val="Calibri"/>
        <family val="2"/>
      </rPr>
      <t xml:space="preserve">
</t>
    </r>
  </si>
  <si>
    <t>Component 1</t>
  </si>
  <si>
    <t>Component 2</t>
  </si>
  <si>
    <t>Component 3</t>
  </si>
  <si>
    <t>NIE Fee</t>
  </si>
  <si>
    <t>Training of Communities in DRM</t>
  </si>
  <si>
    <t>Development of Guidelines for Beach Restoration</t>
  </si>
  <si>
    <t>Adaptation Plans</t>
  </si>
  <si>
    <t>Risk Atlas Development</t>
  </si>
  <si>
    <t>Subtotal</t>
  </si>
  <si>
    <t>Service</t>
  </si>
  <si>
    <t>June 2,2014</t>
  </si>
  <si>
    <t>October 13,2014</t>
  </si>
  <si>
    <t>July 7,2014</t>
  </si>
  <si>
    <t>Ministry of Agriculture &amp; Fisheries/Renford Smith</t>
  </si>
  <si>
    <t>November 4,2013</t>
  </si>
  <si>
    <t>Ministry of Agriculture &amp; Fisheries/Nunes Welding</t>
  </si>
  <si>
    <t>June 20,2014</t>
  </si>
  <si>
    <t>Office of Disaster Preparedness and Emergency Management/ Consultant-CEAC Solutions Limited</t>
  </si>
  <si>
    <t>Office of Disaster Preparedness and Emergency Management/ Training Officer (K. Douglas)</t>
  </si>
  <si>
    <t>Consultancy</t>
  </si>
  <si>
    <t>Office of Disaster Preparedness and Emergency Management/ Project Assistant Technical- (A. Spaulding)</t>
  </si>
  <si>
    <t>Ministry of Agriculture &amp; Fisheries/ GPS Consultant (D.V Myers Limited)</t>
  </si>
  <si>
    <t>Goods and Service</t>
  </si>
  <si>
    <t>CEAC Solutions Ltd.</t>
  </si>
  <si>
    <t>There has been low disaster risk perception in the targeted communities under component 3.  This has affected the level of support and participation towards training sessions in Disaster Risk Reduction. ODPEM and MTE will continue to review the factors contributing to this.  A mobilization plan has been devised and will be implemented in 2015.  Comprehensive communication and awareness-raising activities to be undertaken in the coming months</t>
  </si>
  <si>
    <t>Proper feasibility, scientific and environmental assessments  undertaken, including Environental Impact Assessment, Natural Resources Valuation; international procurement conducted  to garner the best available expertise.  National  (specialized) agencies to provide technical oversight and environmental monitoring; clear technical specifications to be included in tender documents; local monitoring committee to be formed to ensure compliance with environmental conditions and building standards</t>
  </si>
  <si>
    <t>Workshops/Capacity Building</t>
  </si>
  <si>
    <t>Stakeholders Consultation</t>
  </si>
  <si>
    <t>Gender Workshop completed with input of all Executing Entities</t>
  </si>
  <si>
    <t>Due to schedule conflicts with other key activities of several executing partners, the National Stakeholders Consultation (NSC) had to be rescheduled to November 20, 2014.  The event was staged in Mandeville, Manchester - one of the target parishes and saw the attendance/participation of more than 100 stakeholders from seven parishes.   The NSC is part of the overall efforts of raising awareness of the importance of climate change adaptation and fostering a sense of ownership among beneficiaries.  The Director General of the NIE, Programme Steering Committee members as well as the Custos Rotolorum of Manchester were among those in attendance.</t>
  </si>
  <si>
    <t>National Stakeholders Consultation held</t>
  </si>
  <si>
    <t>HS</t>
  </si>
  <si>
    <t>Two (2) workshops aimed at mainstreaming gender into project implementation were organised by the PMU during the reporting period.  The sessions were held in collaboration with the Institute of Gender and Development Studies, University of the West Indies, Mona and were attended by representatives of all Executing Entities and partner agencies.  Based on feedback from participants, the workshops achieved the stated objectives of enhancing gender awareness and identifying practical ways to integrate gender considerations in climate change adaptation initiatives.</t>
  </si>
  <si>
    <t>Governance and Oversight Framework established and functioning effectively</t>
  </si>
  <si>
    <t>Governance and Oversight guide Programme Implementation</t>
  </si>
  <si>
    <t>Key lessons include:
 - Nature and complexity (environmental dynamics) requires a number of scientific studies to be done and this has implications for both cost and time.
- The need to address perceived gaps in consultation process on an ongoing basis by strengthening the mechanisms for the engagement of all stakeholders; 
- The importance of understanding the dynamics of various groups of the community and their influences
- The need for clear distillation of the effects of climate change on livelihoods/ businesses before implementation of planned activities can begin successfully. 
The programme approach is to build partnerships with key national institutions (both State and NGO) in order to facilitate progress towards delivery of outputs and shared objectives.
Integration of the Programme Management Team across different agencies via regular team sessions has allowed for strengthening relationships among government institutions as well as providing a platform for coordinated implementation and capacity development. The effective functioning of the PSC allows for transparency and good governance of the implementation process.
Adequacy of technical capacity, lack of dedicated resources and competing priorities within Executing Entities continued to stymie progress of implementation in year 2, although to a lesser extent than in the preceding year.</t>
  </si>
  <si>
    <t xml:space="preserve"> The Programme Steering Committee (PSC)continued to serve as the main mechanism for the provision of technical advice and oversight during the period under review.   The PSC is comprised of members from a cross-section of stakeholders with technical interest in and knowledge of natural hazards, risk and climate change issues, including community representatives, relevant government Ministries, Departments and Agencies, the Private Sector Organization of Jamaica, academia, and NGO partners.   There were four (4) PSC meetings  convened in 2014 -- three (3) regular and one (1) extra-ordinary.  The PSC has effectively assisted with resolving strategic level issues and addressing risks that have the potential to adversely affect the implementation of the programme.   
Monitoring visits were made by the PMU to all Executing Entities to gain a better understanding of partners operating environment and verify reported expenditure. and confirm that work and results conform to requirements.   Executing Entities reports were reviewed and feedback provided with recommendations for improvement, where necessary.  Field visits were  undertaken by the PMU to meet with existing/proposed beneficiaries in target communities (Manchester, Yallahs, Morant Bay, and Negril/ PGR). The PMU continued the series of regular team meetings (with 6 such meetings during the reporting period) with executing partners to support the implementation process.  The meetings provided a platform for knowledge sharing while fostering inter and intra-agency collaboration and improving team building by highlighting  how the different components  interact with and support each other.   This mechanism also serves as a framework for systematically identifying and helping to proactively resolve operational bottlenecks.  </t>
  </si>
  <si>
    <t xml:space="preserve">External Monitoring </t>
  </si>
  <si>
    <t>Monitoring Missions Facilitated</t>
  </si>
  <si>
    <t>Completion of Environmental Impact Assessment.   Procurement of consultants and contractor mobilization for construction of breakwaters; environmental monitoring of licenses and permits.</t>
  </si>
  <si>
    <t>MS</t>
  </si>
  <si>
    <t>Awareness Raising and Visibility</t>
  </si>
  <si>
    <t>Engagement of Consultant and Implementation of Communication Plan</t>
  </si>
  <si>
    <t xml:space="preserve">Implementing Entity  </t>
  </si>
  <si>
    <t xml:space="preserve">In 2014 the PMU coordinated and facilitated two external monitoring visits:
1.  Prof. Akihasa Mori  - (February 24 -28, 2014) from Kyoto University who was conducting research on the effectiveness of the direct access modality and its effectiveness in enhancing local ownership.
2. Two representatives of the Adaptation Fund Secretariat (June/July 2014) who were conducting a portfolio monitoring visit to collect lessons learned from the direct access experience at different levels.
In both cases meetings were held with beneficiaries /key stakeholders and field visits made to programme sites.
</t>
  </si>
  <si>
    <r>
      <t xml:space="preserve">The NIE hosted two workshops (March and May 2014) on mainstreaming gender into project implementation.  The objective of the workshops was to assist participants to gain a better understanding of the importance of addressing gender issues that impact climate change adaptation.  The sessions were held in collaboration with the Institute of Gender and Development Studies, University of the West Indies, Mona.  </t>
    </r>
    <r>
      <rPr>
        <sz val="11"/>
        <rFont val="Times New Roman"/>
        <family val="1"/>
      </rPr>
      <t>The  NIE also has gender committe/focal point</t>
    </r>
    <r>
      <rPr>
        <sz val="11"/>
        <color indexed="8"/>
        <rFont val="Times New Roman"/>
        <family val="1"/>
      </rPr>
      <t xml:space="preserve">.   In terms of gender, the GOJ/AFP targets benefits for both men and women. Both will benefit from community interventions but because women bear a greater level of the burden associated with natural disasters, they are likely to be more positively impacted by the work being done with respect to soil and land husbandry which will contribute to improved resilience, especially in upland communities, and reduce downstream flooding. Similarly, women will be the primary and most direct beneficiaries of the water harvesting and storage interventions. In rural Jamaica, women and children have primary responsibility for fetching water both for domestic and farming purposes, thus increasing their exposure to unsafe water and associated health issues. 
Ongoing activities such as workshops, stakeholder sensitization sessions, development of the communications strategy etc. were planned and executed on select days and during hours which guarantee greater participation of both men and women from the target communities.  As a result, both men and women have been actively involved in programme activities.   The composition of the PSC is an excellent example of gender equality as both men and women occupy decision-making positions.  </t>
    </r>
  </si>
  <si>
    <t>Micro Dam established; land husbandry curriculum developed; demonstration plots established and farmers have access to increased irrigation water and producion schemes</t>
  </si>
  <si>
    <t>Engagement of Training Officer and Development of Training Plan; Increase in number of residents who accept that climate risks are relevant to their community.
Procurement of Consultant for Storm Surge Modelling; completion of draft adaptation plans</t>
  </si>
  <si>
    <t>WUGs for sustainable use of water resources; linkages/partnerships with NGOs and other community organisations for greater synergy; education and training to enhance personal understanding and responsibility; direct link with national priorities in Vision 2030</t>
  </si>
  <si>
    <t>Measures being put in place include changes to MOU  between NEPA and the NIE; new MOUs will be entered into between (a) NWA and the MWLECC and (b) MWLECC and PIOJ  to facilitate the engagement of a Contractor under FIDDIC rules and make a clear distinction between regulator and contractor.  
To improve programme results, meetings were convened by the PMU with heads/senior management personnel of the Executing Entities to make them aware of the continuing delays in execution and solicit their commitment to supporting the GOJ/AFP.
There is room for improvement/continuity in visibility and communications for awareness building and to enhance stakeholder buy-in</t>
  </si>
  <si>
    <t xml:space="preserve">The GOJ/AFP partnered with the Inter- American Institute for Cooperation on Agriculture (IICA) in hosting a three day regional workshop “Mainstreaming Climate Change Adaption into Plans, Policies Programmes and Strategies held on April 7-9, 2014.
The Programme Manager participated in Panos’ workshop and launch of regional climate change hub in Montego Bay (June).  PM also attended meeting of select Negril stakeholders (hoteliers) convened by Panos and made presentation on overview of GOJ/AFP.
The Programme was featured in the PIOJ’s  internal publication Green Team Newsletter Volume 6 # 2- August 2014.  The PM also participated in/supported NEPA’s display at Denbigh 2014 Agricultural Show. There were several postings on PIOJ Facebook page highlighting the programme.
</t>
  </si>
  <si>
    <t>The training officer has been engaged and training plan developed.  Training activities have been beset by low community support and participation, as well as low disaster risk perception by residents.  These challenges have necessitated the need for the development of a community mobilization and visibility plan (completed) to include the more direct engagement of community organizations and the full operationalization of the GOJ/AFP Communication Strategy and Action Plan in 2015.
A consulting firm was engaged to develop storm surge modelling and sea level rise scenarios.  Data collection via bathymetric and topographic (aerial) surveys was done and wave overtopping analysis conducted. The report was completed and the findings shared with Parish Disaster Committees and 2 Parish Councils (Westmoreland/Hanover).  In relation to the risk atlas, asses mapping has been completed with ~4700 assets mapped using GPS; digitization of 5 community hazard maps has also been completed and the validation process is pending.  There were some procurement delays in engaging the storm surge modelling consultant as well as delays in obtaining up-to-date imagery for Negril which impacted the completion of the vulnerability assessment  and commencement of work on the adaptation plans.</t>
  </si>
  <si>
    <t>Rain water harvesting systems</t>
  </si>
  <si>
    <t>Production and productivity Grant</t>
  </si>
  <si>
    <t>Land Husbandry Grants Approved and implemented; gravity drip irrigation systems</t>
  </si>
  <si>
    <t>Demonstration Plots and FFS training</t>
  </si>
  <si>
    <t xml:space="preserve">EIA Public Meeting #2 - EIA Final Report </t>
  </si>
  <si>
    <t xml:space="preserve">Contract mobilization </t>
  </si>
  <si>
    <t xml:space="preserve">Environmental Enforcement Officers </t>
  </si>
  <si>
    <t xml:space="preserve">Contruction of breakwaters </t>
  </si>
  <si>
    <t xml:space="preserve">Monitoring of coastal works </t>
  </si>
  <si>
    <t>Renford Smith</t>
  </si>
  <si>
    <t>3 persons were invited to tender but only one responded and since the bid was responsive, it was accepted</t>
  </si>
  <si>
    <t>CEAC Solutions Limited
Open Competitive procurement
Date of call: Sept 1, 2013</t>
  </si>
  <si>
    <t>D.V. Myers Ltd.</t>
  </si>
  <si>
    <t>Ministry of Agriculture &amp; Fisheries/Renford Smith
Ltd. Tender / Sept 10, 2013</t>
  </si>
  <si>
    <t>Ministry of Agriculture &amp; Fisheries/ GPS Consultant (D.V Myers Limited) / March 27, 2014</t>
  </si>
  <si>
    <t>Spatial Innovision Ltd</t>
  </si>
  <si>
    <t>Lowest priced responsive bid</t>
  </si>
  <si>
    <t>Nunes Welding/ Limited. Tender / June 10, 2014</t>
  </si>
  <si>
    <t>Winston Walters</t>
  </si>
  <si>
    <t xml:space="preserve">Nunes Welding </t>
  </si>
  <si>
    <t>Lowest priced responsive bidder</t>
  </si>
  <si>
    <t xml:space="preserve">Agriculture Land Management Division </t>
  </si>
  <si>
    <t xml:space="preserve">  October 21, 2014</t>
  </si>
  <si>
    <t>Direct Contracting as provided for under (Section 1.2.3 Volume 1)  GOJ Procurement Guidelines</t>
  </si>
  <si>
    <t>ODPEM Training Officer (K. Douglas)/ Open Competitive / February 2, 2014</t>
  </si>
  <si>
    <t>An advertsisement was placed in the  local newspapers,only one  bid was received. Bid accepted following evaluation</t>
  </si>
  <si>
    <t>Advertisement posted internally, applicants were short listed,followed by interviews.</t>
  </si>
  <si>
    <t>Agriculture Land Management Division (ALMD)/ Direct Contracting / October 21, 2014</t>
  </si>
  <si>
    <t>ALMD</t>
  </si>
  <si>
    <t>Budget planning workshops; Regular reviews  
Comprehensive Memoranda of Understanding (MOU) signed with Executing Entities to establish operational modalities; work plans/budgets must be approved by the Programme Steering Committee (PSC) prior to disbursement of funds; The NIE developed financial reporting templates/procedures and provided training to partners in use thereof; convened regular programme review meetings and undertook periodic monitoring visits to Executing Entities</t>
  </si>
  <si>
    <t>Contingency planning; education programme and pest management
Partners and communities are advised to design implementation plans and schedules to take account of the peak 'adverse climatic events' period; additionally there is information on how to respond in the event of such occurrences.  
Ongoing pest/disease control programmes are carried continously by the Ministry of Agriculture &amp; Fisheries.</t>
  </si>
  <si>
    <t>Deepening of Stakeholder Engagement 
Participation of all major stakeholder groupings was secured during the programme development phase and continues to be a high priority during implementation.  
Additionally, there has been information, sensitization and mobilization sessions both with the programme team and among target communities since the launch of the programme.  Special care is taken to involve local community groups and civil society organisations in programme activities.   There is a high level of political buy-in with endorsement and support of the government and portfolio Ministry.  Notwithstanding, unfolding events have signalled that Component 1 requires special attention and the NIE is committed to deepening stakeholder involvement in the target communities</t>
  </si>
  <si>
    <t>There were significant issues in collaboration between programme partners which have improved through the intervention of the NIE. Progress has been made with communities engaged  in implementing activities that improve resilience. This has been a challenging year, with a number of issues to be tackled but looking at what has been done and the commitment of the partners on where the focus must be in year 3.  
There is need to rephase certain activities from year 2 to year 3 to reflect the continuing schedule lag</t>
  </si>
  <si>
    <t>An advertsisement was placed in the  local newspapers; seven (7) applicants were short listed. Candidate selected following assessments and interviews.</t>
  </si>
  <si>
    <r>
      <t>PROJECT</t>
    </r>
    <r>
      <rPr>
        <b/>
        <sz val="18"/>
        <rFont val="Times New Roman"/>
        <family val="1"/>
      </rPr>
      <t xml:space="preserve"> INDICATORS</t>
    </r>
  </si>
  <si>
    <t>Design of irrigation systems completed and necessary permits and/or waivers were secured.  Safety gears and administrative equipment have been procured.  30 water storage tanks (1000 gallons) have been procured. Eight (8) systems using roof catchment and tanks were installed during the reporting period. Two (2) rain water harvesting systems using tanks  and catchment were rehabilitated.  Nineteen (19) ¼ acre gravity drip irrigation systems have  been installed</t>
  </si>
  <si>
    <t>Number of rainwater harvesting and gravity drip irrigation systems  installed in: St Thomas, St Ann, Trelawny, St Catherine, St Mary, Clarendon</t>
  </si>
  <si>
    <t>Number of micro dams constructed in North Manchester</t>
  </si>
  <si>
    <t>Number of demonstration plots established in the Upper Rio Minho Watershed</t>
  </si>
  <si>
    <t>Number of water user groups established</t>
  </si>
  <si>
    <t>Number and volume of awareness raising materials (audio visual) targeted to specific age groups, occupation groups, sex and persons with disability</t>
  </si>
  <si>
    <t xml:space="preserve"> Number of (targeted) training programmes for local entities in DRR, natural resource management</t>
  </si>
  <si>
    <t>Guidelines and standards for beach restoration, shoreline protection for Negril</t>
  </si>
  <si>
    <t>Soil conservation and land husbandry infrastructure in Upper Rio Minho Watershed</t>
  </si>
  <si>
    <t>Number of climate-smart farmer field schools established in select communities</t>
  </si>
  <si>
    <t>Training Officer employed and community mobilization plan developed 
KAP Survey completed
Training Plan for DRR developed
Six (6) sensitization/training sessions conducted in four target communities.  Approximately 120 persons benefitting to date
The community hazard mapping process is a critical output which will support training component of the project by providing information about the respective communities. Information about the particular communities may include areas likely to be affected by various hazards and location of vulnerable elements such as population, buildings, infrastructure, and livelihoods. Additionally these maps will help to minimize potential loss of physical assets, human resources, and environmental capital.</t>
  </si>
  <si>
    <r>
      <t xml:space="preserve">Modelling studies were done in December 2013 at the Centre of Applied Coastal Research Ocean Laboratory at the University of Delaware, USA.  Based on performance and testing, the 2 proposed breakwaters have been designed to withstand event with 100-year return period
The Environmental Impact Assessment (EIA) of the breakwater structures to be built in Negril was published and opened for comments by the public.  It involved a survey of 355 stakeholders and 4 focal group meetings in Negril between January-March 2014.  Public presentation was convened on July 29, 2014.   Following this, the public had a period of 30 days within which to make additional submissions.  Up to October 31, 2014 a decision on whether to grant the beach license to facilitate the construction of the breakwaters had not been issued; since May 2014 there has been considerable and sustained opposition to the proposed intervention by a group of hoteliers.  </t>
    </r>
    <r>
      <rPr>
        <sz val="12"/>
        <color indexed="10"/>
        <rFont val="Times New Roman"/>
        <family val="1"/>
      </rPr>
      <t>Footnote</t>
    </r>
    <r>
      <rPr>
        <sz val="12"/>
        <rFont val="Times New Roman"/>
        <family val="1"/>
      </rPr>
      <t>:  The NRCA has since approved the licences to allow for construction of the breakwaters</t>
    </r>
  </si>
  <si>
    <t>Development of land husbandry curriculum will allow for replication outside of the programme target areas, as well as application of the farmer field school technology.
When developed, the risk atlas,  adaptation plans and guidelines can be used by other coastal communities.</t>
  </si>
  <si>
    <t>A water storage and drip irrigation system was established in Bushy Park, Manchester.  The tank supplied several small reservoirs which were in turn connected to drip irrigation systems.  This is a good example of partnership as the costs of the equipment were borne by the programme, however the beneficiaries were responsible for building the base of the tanks. The initiative has helped by extending water availability to the area and to  this category of farmers selected from among the most vulnerable.   It will also serve as demonstration which can be replicated by other farmers both within and outside the project area in order to improve productivity in drought-prone areas</t>
  </si>
  <si>
    <t>ODPEM (Project Assistant Technical) - A. Spaulding/ Limited Tender / August 2014</t>
  </si>
  <si>
    <t>Delay in settlement of claims by EE affecting stakeholder relations</t>
  </si>
  <si>
    <t xml:space="preserve">Several consultations have been held throughout the target communities; in particular:
 JIS Think Tank session in November 2013 – online articles and electronic media reports provided information to the public
- A communication strategy and action plan was developed collaboratively with programme partners to ensure continuous dissemination of information to all stakeholders
As part of the EIA process, a survey of 355 stakeholders and 4 focal group meetings between January-March 2014
During 2014, letters were written by the NIE and dispatched to key stakeholders in the Negril community in order to provide clearer and better particulars of the programme.  Intervention of the Minister of Tourism was solicited and a consultation held on July 3 with select Negril stakeholders;  public presentation of EIA findings took place on July 29, 2014 and stakeholders were provided with additional time (30 days) in which to provide their input into the process. 
To mitigate the risk of incurring expenditure prematurely,  the NIE placed a hold on the procurement of  Engineer by NEPA to perform environmental monitoring, as the dissent was contributing to execution delays.
A local monitoring committee is to be formed to assist in providing oversight during the construction phase. 
Sensitization activities and advocacy will continue in the affected communities and for the public in general.
</t>
  </si>
  <si>
    <t>The PMU has convened meetings with the affected Execting Entities and provided assistance in reviewing and refining administrative processes to eliminate bottlenecks and improve payment processing timelines.</t>
  </si>
  <si>
    <t xml:space="preserve">30% completed. Maps and other outputs recently completed by ODPEM will be used by NEPA for preparation of guidelines for  beach restoration and shoreline protection.
</t>
  </si>
  <si>
    <t>Number of climate risk atlas for storm surge, sea level rise (specific for Negril)</t>
  </si>
  <si>
    <t xml:space="preserve">Five (5) extension areas selected and 5 community sensitization sessions held with stakeholders.  The following results were achieved during the reporting period:
Hillside Ditch                 (M) 5669
Individual Basin             (#) 2002
Live Barrier                     (M) 860
Continuous Mound       (M) 5413*
Water ways                     (M) 110 
Cover crop                    (H) 0.6
Fruit Forest                    (H)  0.9
Timber Forest               (H) 0
Land Preparation         (H) 2.94
Ginger planted             (H) 2.52
Yam planted                 (H) 1.05
*includes both demo plots and grants sub-component
</t>
  </si>
  <si>
    <t xml:space="preserve">Preliminary  consultations held with land owners to validate participation with the project
4 farmers field schools have been mobilised for the commencement of training during the 2014 Fall onion  season;
Approximately 1000 (26% female/74% male) farmers have been trained in skills, knowledge and techniques for sustainable practices and land husbandry
</t>
  </si>
  <si>
    <t xml:space="preserve"> Nineteen (19) of the 24 P &amp; P schemes for 2014 have been approved and  disbursed.  Forty-three (43) communities identified and shortlisted; 
6 Farmers  groups were mobilised for establishment of Irrigation and Production Schemes </t>
  </si>
  <si>
    <t xml:space="preserve">The target for 2014 to establish at least 3 demonstration plots has been exceeded as four (4) demonstration plots are  85-90% complete whilst the 5th plot is approximate 70 % complete.  The communities are Crooked River, Thompson Town, James Hill and Kellits.   Two (2) workshops were held in Thompson Town and Crooked River.  A land husbandry specialist has been assigned to the project - procurement plan and technical specifications for demonstration plots have been reviewed and certified by the technical officers.  </t>
  </si>
  <si>
    <t>http://dev.adaptja.pioj.gov.jm (under construction)</t>
  </si>
  <si>
    <t xml:space="preserve">
Newspaper Article (Jamaica Observer - November 4, 2013)
Report on sea-level rise and storm surge modelling; KAP survey
Environmental Impact Assessment (EIA) Report; Natural Resources Valuation Report
Signs erected in target communities to identify demonstration plots/ land husbandry activities
Partnered with Ministry of Water, Land, Environment and Climate Change (MWLECC)  in commemoration of World Water Day 2014 – placed advertisement in Gleaner supplement and  flyers  were handed out.
- An interview expressing the NIEs concern in response to media campaign by a group of Negril stakeholders was published in the Daily Gleaner on May 14, 2014.  Article published in Gleaner on May 29, 2014 indicating that NIE was seeking to make up lost implementation time.
Advertorial placed in two leading national newspapers (July) to provide general information to the public on the GOJ/AFP 
FAQs, Fact Sheets and brochures prepared and disseminated to stakeholders
</t>
  </si>
  <si>
    <t>Best practices implemented and documented (from prior initiatives) include the Agro Eco-system Analysis whereby farmers are trained to analyse their farms to determine action threshold before application of integrated pest management strategies.  This information is currently disseminated through the RADA network and used by farmers within and outsideof the project areas.</t>
  </si>
  <si>
    <r>
      <rPr>
        <b/>
        <sz val="12"/>
        <color indexed="8"/>
        <rFont val="Times New Roman"/>
        <family val="1"/>
      </rPr>
      <t>Component 1</t>
    </r>
    <r>
      <rPr>
        <sz val="12"/>
        <color indexed="8"/>
        <rFont val="Times New Roman"/>
        <family val="1"/>
      </rPr>
      <t xml:space="preserve">
Increased climate resilience of the Negril coastline</t>
    </r>
  </si>
  <si>
    <r>
      <rPr>
        <b/>
        <sz val="11"/>
        <color indexed="8"/>
        <rFont val="Times New Roman"/>
        <family val="1"/>
      </rPr>
      <t>Component 2</t>
    </r>
    <r>
      <rPr>
        <sz val="11"/>
        <color indexed="8"/>
        <rFont val="Times New Roman"/>
        <family val="1"/>
      </rPr>
      <t xml:space="preserve">
Enhanced climate resilience of the agricultural sector through improved water and land management in select communities</t>
    </r>
  </si>
  <si>
    <r>
      <rPr>
        <b/>
        <sz val="11"/>
        <color indexed="8"/>
        <rFont val="Times New Roman"/>
        <family val="1"/>
      </rPr>
      <t>Component 3</t>
    </r>
    <r>
      <rPr>
        <sz val="11"/>
        <color indexed="8"/>
        <rFont val="Times New Roman"/>
        <family val="1"/>
      </rPr>
      <t xml:space="preserve">
Improved institutional and local capacity for sustainable management of natural resources and in disaster risk reduction in the targeted vulnerable areas.  Raising awareness for behaviour modification</t>
    </r>
  </si>
  <si>
    <t>In the development of the GOJ/AFP the NIE utilized the specific experience of several partners such as the Negril Coral Reef Preservation Society, Panos Caribbean,  The Hazard Risk Reduction and Climate Change Adaptation Thematic Working Group, hoteliers, academics and public sector agencies. During implementation, expertise in coastal simulations by the University of Delaware has been employed, and Environmental Impact Assessment study was commissioned and carried out.  The EIA study and Natural Resource Valuation (NRV) were prepared by independent consultants and provided objective bases for assessing the proposed interventions agains other alternatives.  
Communities/groups under component 2 were initially identified by the RADA network of extension officers in accordance with the Ministry of Agriculture and Fisheries' (MOAF) plans for food security.  During implementation MOAF has continued to utilize information on food security and priority crops to inform the nature and timing of interventions in the target communities.
The FFS concept was chosen to provide crop training in a group based, practical setting using the demonstration plots and other fields to improve land and water management.  This approach to training helps to maximise the limited resources and the  ‘learning by doing’ approach enhances the knowledge transfer for sustainable agricultural practices.   Similarly, WUGs bring communities/farmers together to better manage the use of an important, but often limited resource (water).  The WUG approach helps to build social capital formation and promotes inclusiveness which facilitates sustainability.</t>
  </si>
  <si>
    <t>Component 2: involvement in import-substitution programme (onions and irish potato) which helps to save foreign exchange for the island as well as promote food security.  Livelihoods have been positively impacted by, inter alia, the establishment of demonstration plots and training in land husbandry techniques. In Thompson Town, Clarendon, for example, twenty-five (25) farmers including several women who are heads of households have pooled their resources to effectively manage the community demonstration plot for skills-building and income generation.</t>
  </si>
  <si>
    <r>
      <t xml:space="preserve">Risk mitigation measures employed all contributed to reducing relevant risks.  Meaures underaken included:
Work plans/ budgets developed and approved prior to undertaking activities for respective components.
 Regular meetings and reporting systems instituted and feedback provided to facilitate improvements
Continuing involvement of key local and national stakeholders to enhance transparency and secure buy-in
Engagement of short-term support to reduce implementation delays and achieve planned outputs
PMU convened meetings with senior management of Executing Entities to ensure high-level involvement in resolving implementation challenges
Regarding the construction of the breakwater structures, a local monitoring committee is to be established so that the community will have direct input throughout the process.  It should be noted that, notwithstanding all attempts at engagement,  a group of stakeholders in component 1 continue to oppose the breakwaters whilst insisting on beach nourishment.    It is widely accepted that Negril is an important contributor both to the tourism industry and the Jamaican economy as a whole. Therefore, there is an undertaking to continue to work with all the partners through ongoing consultations which are critical to the process of adaptive management and increased stakeholder ownership/buy-in.  All future decisions, including contingency plans, are contingent on the decision and recommendations of the NRCA, the country’s national authority with responsibility for the effective management of the physical environment so as to ensure the conservation, protection and proper use of Jamaica’s natural resources.
 The PMU will continue to monitor existing risks, identify new ones and implement mitigating measures.
</t>
    </r>
    <r>
      <rPr>
        <b/>
        <sz val="11"/>
        <rFont val="Times New Roman"/>
        <family val="1"/>
      </rPr>
      <t>Footnote</t>
    </r>
    <r>
      <rPr>
        <sz val="11"/>
        <rFont val="Times New Roman"/>
        <family val="1"/>
      </rPr>
      <t xml:space="preserve">: The NIE was informed in early December that the NRCA has approved the permits for the construction of the breakwaters.   Stakeholders have been informed via letters as well as public notices disseminated via local media.  The NIE has sinced convened meetings with the respective Executing  Entities to devise a plan for effective multi-stakeholder (tourism and private sector, municipal, NGO, central government, public) engagement during this phase.  </t>
    </r>
  </si>
  <si>
    <t xml:space="preserve">Due to land tenure and geo-technical issues and following several attempts to identify potential alternative location sites, there has been a scope change in relation to the establishment of a micro-dam in N. Manchester.  Alternatively, several water retention structures will be constructed/rehabilitated to serve the needs of the communities.  A concrete tank with a capacity of 16000 gallons has been rehabilitated in Bushy Park, Manchester and supplies 10 to 15 drip irrigation systems via smaller water tanks.  All five demonstration plots for land husbandry practices have been substantially established and farmers have started to be trained in diversion and hillside ditches techniques, continuous mounds, building of ballasted water ways and other soil conservation techniques.   Approximately 380 farmers successfully completed training in skills, knowledge and techniques on sustainable land husbandry practices. The final draft of the curriculum has been produced by two officers of the RADA and should be finalized shortly. Eight (8) groups have been mobilized for establishment of WUGs towards sustainable management of water resources. </t>
  </si>
  <si>
    <t>For the milestones, the rating of MS was given due to the slow pace of implementation over the last 2 years. This can be explained by factors such as changes in key management personnel in partner agencies since inception; inter-agency/intra component kinks; inadequate understanding of the project by some stakeholders and limited buy-in of stakeholders in a critical component.  In some areas, procurement was stymied due to receipt of non-responsive bids which necessitated a re-tendering exercise and led to more schedule delays.  In Component 1 there were significant delays as much care had to be taken in ensuring that: the EIA process was comprehensive; there was adherence to the relevant environmental guidelines, and stakeholders had every opportunity to voice their reservations or objections.  With the NRCA approval now in place, the way is cleared for procurement of contractors to begin the construction process in 2015
 The PIOJ continues to work with our partners to ensure that the overall direction of the programme remains in line with the agreed targets. Dialogue with the respective stakeholders to identify alternative solutions is a regular feature of our interaction; establishing synergistic relationships with other projects while leveraging existing resources has helped to improve the value-added.  The governance structure remains strong and there is buy-in at the political level.
Despite the overall rating of MS, the trend of progress certainly demonstrates improvement overtime. For example, cumulative disbursement as at October 31, 2014 is US$893,016. This means that the expenditure over the last 12 months, while relatively low,  has improved by over 70% in the current reporting period when compared to the preceding year.
It is very likely that the NIE will have to seek an extension of the project in order to achieve all intended outcomes and objectives; the exact duration will be determined in consultation with executing partners in the first quarter of 2015 and AF approval sought.</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</si>
</sst>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J$&quot;#,##0;\-&quot;J$&quot;#,##0"/>
    <numFmt numFmtId="165" formatCode="&quot;J$&quot;#,##0;[Red]\-&quot;J$&quot;#,##0"/>
    <numFmt numFmtId="166" formatCode="&quot;J$&quot;#,##0.00;\-&quot;J$&quot;#,##0.00"/>
    <numFmt numFmtId="167" formatCode="&quot;J$&quot;#,##0.00;[Red]\-&quot;J$&quot;#,##0.00"/>
    <numFmt numFmtId="168" formatCode="_-&quot;J$&quot;* #,##0_-;\-&quot;J$&quot;* #,##0_-;_-&quot;J$&quot;* &quot;-&quot;_-;_-@_-"/>
    <numFmt numFmtId="169" formatCode="_-* #,##0_-;\-* #,##0_-;_-* &quot;-&quot;_-;_-@_-"/>
    <numFmt numFmtId="170" formatCode="_-&quot;J$&quot;* #,##0.00_-;\-&quot;J$&quot;* #,##0.00_-;_-&quot;J$&quot;* &quot;-&quot;??_-;_-@_-"/>
    <numFmt numFmtId="171" formatCode="_-* #,##0.00_-;\-* #,##0.00_-;_-* &quot;-&quot;??_-;_-@_-"/>
    <numFmt numFmtId="172" formatCode="dd\-mmm\-yyyy"/>
    <numFmt numFmtId="173" formatCode="&quot;Yes&quot;;&quot;Yes&quot;;&quot;No&quot;"/>
    <numFmt numFmtId="174" formatCode="&quot;True&quot;;&quot;True&quot;;&quot;False&quot;"/>
    <numFmt numFmtId="175" formatCode="&quot;On&quot;;&quot;On&quot;;&quot;Off&quot;"/>
    <numFmt numFmtId="176" formatCode="[$€-2]\ #,##0.00_);[Red]\([$€-2]\ #,##0.00\)"/>
    <numFmt numFmtId="177" formatCode="[$-2009]dddd\,\ mmmm\ dd\,\ yyyy"/>
    <numFmt numFmtId="178" formatCode="[$-2009]mmmm\ dd\,\ yyyy;@"/>
    <numFmt numFmtId="179" formatCode="0.000"/>
    <numFmt numFmtId="180" formatCode="0.0"/>
    <numFmt numFmtId="181" formatCode="_(* #,##0.0_);_(* \(#,##0.0\);_(* &quot;-&quot;??_);_(@_)"/>
    <numFmt numFmtId="182" formatCode="_(* #,##0_);_(* \(#,##0\);_(* &quot;-&quot;??_);_(@_)"/>
    <numFmt numFmtId="183" formatCode="_-* #,##0.000_-;\-* #,##0.000_-;_-* &quot;-&quot;??_-;_-@_-"/>
    <numFmt numFmtId="184" formatCode="_-* #,##0.0000_-;\-* #,##0.0000_-;_-* &quot;-&quot;??_-;_-@_-"/>
    <numFmt numFmtId="185" formatCode="0.0%"/>
    <numFmt numFmtId="186" formatCode="_-* #,##0.0_-;\-* #,##0.0_-;_-* &quot;-&quot;?_-;_-@_-"/>
  </numFmts>
  <fonts count="108">
    <font>
      <sz val="11"/>
      <color theme="1"/>
      <name val="Calibri"/>
      <family val="2"/>
    </font>
    <font>
      <sz val="11"/>
      <color indexed="8"/>
      <name val="Calibri"/>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b/>
      <sz val="11"/>
      <color indexed="8"/>
      <name val="Calibri"/>
      <family val="2"/>
    </font>
    <font>
      <sz val="11"/>
      <color indexed="43"/>
      <name val="Calibri"/>
      <family val="2"/>
    </font>
    <font>
      <sz val="11"/>
      <color indexed="43"/>
      <name val="Times New Roman"/>
      <family val="1"/>
    </font>
    <font>
      <i/>
      <sz val="11"/>
      <name val="Times New Roman"/>
      <family val="1"/>
    </font>
    <font>
      <b/>
      <sz val="11"/>
      <color indexed="10"/>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b/>
      <sz val="12"/>
      <name val="Times New Roman"/>
      <family val="1"/>
    </font>
    <font>
      <sz val="9"/>
      <color indexed="8"/>
      <name val="Microsoft Sans Serif"/>
      <family val="2"/>
    </font>
    <font>
      <b/>
      <sz val="9"/>
      <color indexed="8"/>
      <name val="Microsoft Sans Serif"/>
      <family val="2"/>
    </font>
    <font>
      <b/>
      <sz val="10"/>
      <color indexed="8"/>
      <name val="Times New Roman"/>
      <family val="1"/>
    </font>
    <font>
      <b/>
      <i/>
      <sz val="10"/>
      <color indexed="8"/>
      <name val="Times New Roman"/>
      <family val="1"/>
    </font>
    <font>
      <u val="single"/>
      <sz val="11"/>
      <color indexed="8"/>
      <name val="Calibri"/>
      <family val="2"/>
    </font>
    <font>
      <u val="single"/>
      <sz val="11"/>
      <color indexed="8"/>
      <name val="Times New Roman"/>
      <family val="1"/>
    </font>
    <font>
      <sz val="9"/>
      <name val="Tahoma"/>
      <family val="2"/>
    </font>
    <font>
      <b/>
      <sz val="9"/>
      <name val="Tahoma"/>
      <family val="2"/>
    </font>
    <font>
      <sz val="12"/>
      <name val="Times New Roman"/>
      <family val="1"/>
    </font>
    <font>
      <sz val="12"/>
      <color indexed="10"/>
      <name val="Times New Roman"/>
      <family val="1"/>
    </font>
    <font>
      <sz val="10"/>
      <color indexed="8"/>
      <name val="Times New Roman"/>
      <family val="1"/>
    </font>
    <font>
      <b/>
      <sz val="1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2"/>
      <color indexed="9"/>
      <name val="Times New Roman"/>
      <family val="1"/>
    </font>
    <font>
      <b/>
      <sz val="14"/>
      <color indexed="8"/>
      <name val="Times New Roman"/>
      <family val="1"/>
    </font>
    <font>
      <sz val="20"/>
      <color indexed="8"/>
      <name val="Calibri"/>
      <family val="2"/>
    </font>
    <font>
      <b/>
      <sz val="10"/>
      <color indexed="9"/>
      <name val="Times New Roman"/>
      <family val="1"/>
    </font>
    <font>
      <sz val="11"/>
      <color indexed="8"/>
      <name val="Cambria"/>
      <family val="1"/>
    </font>
    <font>
      <sz val="10"/>
      <color indexed="62"/>
      <name val="Times New Roman"/>
      <family val="1"/>
    </font>
    <font>
      <sz val="10"/>
      <color indexed="10"/>
      <name val="Times New Roman"/>
      <family val="1"/>
    </font>
    <font>
      <sz val="10"/>
      <color indexed="8"/>
      <name val="Calibri"/>
      <family val="2"/>
    </font>
    <font>
      <b/>
      <sz val="11"/>
      <color indexed="9"/>
      <name val="Times New Roman"/>
      <family val="1"/>
    </font>
    <font>
      <b/>
      <sz val="14"/>
      <color indexed="9"/>
      <name val="Calibri"/>
      <family val="2"/>
    </font>
    <font>
      <sz val="18"/>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12"/>
      <color theme="1"/>
      <name val="Times New Roman"/>
      <family val="1"/>
    </font>
    <font>
      <b/>
      <sz val="12"/>
      <color rgb="FFFFFFFF"/>
      <name val="Times New Roman"/>
      <family val="1"/>
    </font>
    <font>
      <sz val="10"/>
      <color theme="1"/>
      <name val="Microsoft Sans Serif"/>
      <family val="2"/>
    </font>
    <font>
      <b/>
      <sz val="14"/>
      <color rgb="FF000000"/>
      <name val="Times New Roman"/>
      <family val="1"/>
    </font>
    <font>
      <sz val="20"/>
      <color theme="1"/>
      <name val="Calibri"/>
      <family val="2"/>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11"/>
      <color rgb="FFFF0000"/>
      <name val="Times New Roman"/>
      <family val="1"/>
    </font>
    <font>
      <b/>
      <sz val="10"/>
      <color rgb="FFFFFFFF"/>
      <name val="Times New Roman"/>
      <family val="1"/>
    </font>
    <font>
      <sz val="9"/>
      <color theme="1"/>
      <name val="Microsoft Sans Serif"/>
      <family val="2"/>
    </font>
    <font>
      <sz val="11"/>
      <color theme="1"/>
      <name val="Cambria"/>
      <family val="1"/>
    </font>
    <font>
      <sz val="10"/>
      <color theme="4"/>
      <name val="Times New Roman"/>
      <family val="1"/>
    </font>
    <font>
      <sz val="10"/>
      <color theme="1"/>
      <name val="Times New Roman"/>
      <family val="1"/>
    </font>
    <font>
      <sz val="10"/>
      <color rgb="FFFF0000"/>
      <name val="Times New Roman"/>
      <family val="1"/>
    </font>
    <font>
      <sz val="10"/>
      <color theme="1"/>
      <name val="Calibri"/>
      <family val="2"/>
    </font>
    <font>
      <i/>
      <sz val="11"/>
      <color theme="1"/>
      <name val="Times New Roman"/>
      <family val="1"/>
    </font>
    <font>
      <b/>
      <sz val="11"/>
      <color rgb="FFFFFFFF"/>
      <name val="Times New Roman"/>
      <family val="1"/>
    </font>
    <font>
      <sz val="18"/>
      <color theme="1"/>
      <name val="Calibri"/>
      <family val="2"/>
    </font>
    <font>
      <b/>
      <sz val="14"/>
      <color theme="0"/>
      <name val="Calibri"/>
      <family val="2"/>
    </font>
    <font>
      <b/>
      <sz val="10"/>
      <color theme="1"/>
      <name val="Times New Roman"/>
      <family val="1"/>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6" tint="-0.24997000396251678"/>
        <bgColor indexed="64"/>
      </patternFill>
    </fill>
    <fill>
      <patternFill patternType="solid">
        <fgColor theme="2"/>
        <bgColor indexed="64"/>
      </patternFill>
    </fill>
    <fill>
      <patternFill patternType="solid">
        <fgColor rgb="FFFFFF00"/>
        <bgColor indexed="64"/>
      </patternFill>
    </fill>
    <fill>
      <patternFill patternType="solid">
        <fgColor theme="0" tint="-0.24997000396251678"/>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thin"/>
      <bottom style="thin"/>
    </border>
    <border>
      <left style="medium"/>
      <right style="thin"/>
      <top style="medium"/>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bottom style="thin"/>
    </border>
    <border>
      <left style="medium"/>
      <right style="medium"/>
      <top style="medium"/>
      <bottom/>
    </border>
    <border>
      <left/>
      <right style="medium"/>
      <top style="medium"/>
      <bottom style="medium"/>
    </border>
    <border>
      <left/>
      <right/>
      <top style="medium"/>
      <bottom style="medium"/>
    </border>
    <border>
      <left style="thin"/>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bottom/>
    </border>
    <border>
      <left style="medium"/>
      <right style="medium"/>
      <top/>
      <bottom style="medium"/>
    </border>
    <border>
      <left style="thin"/>
      <right/>
      <top/>
      <bottom style="thin"/>
    </border>
    <border>
      <left style="thin"/>
      <right/>
      <top style="thin"/>
      <bottom style="thin"/>
    </border>
    <border>
      <left style="medium"/>
      <right style="thin"/>
      <top style="medium"/>
      <bottom style="medium"/>
    </border>
    <border>
      <left style="medium"/>
      <right style="medium"/>
      <top style="thin"/>
      <bottom/>
    </border>
    <border>
      <left style="medium"/>
      <right style="thin"/>
      <top style="thin"/>
      <bottom/>
    </border>
    <border>
      <left style="thin"/>
      <right style="medium"/>
      <top style="medium"/>
      <bottom/>
    </border>
    <border>
      <left style="thin"/>
      <right style="thin"/>
      <top style="thin"/>
      <bottom/>
    </border>
    <border>
      <left style="thin"/>
      <right style="medium"/>
      <top style="medium"/>
      <bottom style="thin"/>
    </border>
    <border>
      <left style="thin"/>
      <right/>
      <top style="thin"/>
      <bottom style="medium"/>
    </border>
    <border>
      <left style="thin"/>
      <right/>
      <top/>
      <bottom/>
    </border>
    <border>
      <left style="medium"/>
      <right style="thin"/>
      <top/>
      <bottom/>
    </border>
    <border>
      <left style="medium"/>
      <right style="thin"/>
      <top/>
      <bottom style="medium"/>
    </border>
    <border>
      <left style="medium"/>
      <right/>
      <top style="medium"/>
      <bottom style="medium"/>
    </border>
    <border>
      <left>
        <color indexed="63"/>
      </left>
      <right style="thin"/>
      <top style="thin"/>
      <bottom style="thin"/>
    </border>
    <border>
      <left>
        <color indexed="63"/>
      </left>
      <right style="thin"/>
      <top>
        <color indexed="63"/>
      </top>
      <bottom style="thin"/>
    </border>
    <border>
      <left style="thin"/>
      <right style="medium"/>
      <top style="thin"/>
      <bottom/>
    </border>
    <border>
      <left style="medium"/>
      <right style="thin"/>
      <top/>
      <bottom style="thin"/>
    </border>
    <border>
      <left style="thin"/>
      <right style="thin"/>
      <top>
        <color indexed="63"/>
      </top>
      <bottom style="thin"/>
    </border>
    <border>
      <left style="thin"/>
      <right style="medium"/>
      <top/>
      <bottom style="thin"/>
    </border>
    <border>
      <left style="thin"/>
      <right/>
      <top style="medium"/>
      <bottom style="medium"/>
    </border>
    <border>
      <left style="medium"/>
      <right>
        <color indexed="63"/>
      </right>
      <top/>
      <bottom style="thin"/>
    </border>
    <border>
      <left style="medium"/>
      <right style="thin"/>
      <top style="medium"/>
      <bottom/>
    </border>
    <border>
      <left style="medium"/>
      <right/>
      <top style="thin"/>
      <bottom style="thin"/>
    </border>
    <border>
      <left style="medium"/>
      <right/>
      <top style="medium"/>
      <bottom style="thin"/>
    </border>
    <border>
      <left style="thin"/>
      <right style="thin"/>
      <top>
        <color indexed="63"/>
      </top>
      <bottom>
        <color indexed="63"/>
      </bottom>
    </border>
    <border>
      <left>
        <color indexed="63"/>
      </left>
      <right>
        <color indexed="63"/>
      </right>
      <top>
        <color indexed="63"/>
      </top>
      <bottom style="thin"/>
    </border>
    <border>
      <left/>
      <right style="medium"/>
      <top style="thin"/>
      <bottom style="thin"/>
    </border>
    <border>
      <left/>
      <right style="medium"/>
      <top style="medium"/>
      <bottom style="thin"/>
    </border>
    <border>
      <left style="medium"/>
      <right/>
      <top style="thin"/>
      <bottom style="medium"/>
    </border>
    <border>
      <left/>
      <right style="medium"/>
      <top style="thin"/>
      <bottom style="medium"/>
    </border>
    <border>
      <left/>
      <right/>
      <top style="thin"/>
      <bottom style="medium"/>
    </border>
    <border>
      <left/>
      <right/>
      <top style="medium"/>
      <bottom style="thin"/>
    </border>
    <border>
      <left/>
      <right/>
      <top style="thin"/>
      <bottom style="thin"/>
    </border>
    <border>
      <left/>
      <right style="medium">
        <color rgb="FF000000"/>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0" applyNumberFormat="0" applyBorder="0" applyAlignment="0" applyProtection="0"/>
    <xf numFmtId="0" fontId="68" fillId="27" borderId="1" applyNumberFormat="0" applyAlignment="0" applyProtection="0"/>
    <xf numFmtId="0" fontId="6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490">
    <xf numFmtId="0" fontId="0" fillId="0" borderId="0" xfId="0" applyFont="1" applyAlignment="1">
      <alignment/>
    </xf>
    <xf numFmtId="0" fontId="84" fillId="0" borderId="0" xfId="0" applyFont="1" applyFill="1" applyAlignment="1" applyProtection="1">
      <alignment/>
      <protection/>
    </xf>
    <xf numFmtId="0" fontId="84" fillId="0" borderId="0" xfId="0" applyFont="1" applyAlignment="1" applyProtection="1">
      <alignment/>
      <protection/>
    </xf>
    <xf numFmtId="0" fontId="2" fillId="0" borderId="0" xfId="0" applyFont="1" applyFill="1" applyAlignment="1" applyProtection="1">
      <alignment/>
      <protection/>
    </xf>
    <xf numFmtId="0" fontId="4" fillId="0" borderId="0" xfId="0" applyFont="1" applyAlignment="1" applyProtection="1">
      <alignment/>
      <protection/>
    </xf>
    <xf numFmtId="0" fontId="7" fillId="0" borderId="0" xfId="0" applyFont="1" applyFill="1" applyAlignment="1" applyProtection="1">
      <alignment/>
      <protection/>
    </xf>
    <xf numFmtId="0" fontId="0" fillId="0" borderId="0" xfId="0" applyFill="1" applyAlignment="1">
      <alignment/>
    </xf>
    <xf numFmtId="0" fontId="8" fillId="0" borderId="0" xfId="0" applyFont="1" applyFill="1" applyBorder="1" applyAlignment="1" applyProtection="1">
      <alignment vertical="top" wrapText="1"/>
      <protection/>
    </xf>
    <xf numFmtId="0" fontId="1" fillId="0" borderId="0" xfId="0" applyFont="1" applyFill="1" applyBorder="1" applyAlignment="1" applyProtection="1">
      <alignment vertical="top" wrapText="1"/>
      <protection/>
    </xf>
    <xf numFmtId="0" fontId="0" fillId="0" borderId="0" xfId="0" applyFill="1" applyBorder="1" applyAlignment="1">
      <alignment/>
    </xf>
    <xf numFmtId="0" fontId="1" fillId="0" borderId="0" xfId="0" applyFont="1" applyFill="1" applyBorder="1" applyAlignment="1" applyProtection="1">
      <alignment/>
      <protection/>
    </xf>
    <xf numFmtId="0" fontId="1" fillId="0" borderId="0" xfId="0" applyFont="1" applyFill="1" applyBorder="1" applyAlignment="1" applyProtection="1">
      <alignment/>
      <protection/>
    </xf>
    <xf numFmtId="0" fontId="0" fillId="0" borderId="0" xfId="0" applyAlignment="1">
      <alignment horizontal="left" vertical="center"/>
    </xf>
    <xf numFmtId="0" fontId="9" fillId="0" borderId="0" xfId="0" applyFont="1" applyFill="1" applyBorder="1" applyAlignment="1" applyProtection="1">
      <alignment vertical="top" wrapText="1"/>
      <protection/>
    </xf>
    <xf numFmtId="3" fontId="1" fillId="0" borderId="0" xfId="0" applyNumberFormat="1" applyFont="1" applyFill="1" applyBorder="1" applyAlignment="1" applyProtection="1">
      <alignment vertical="top" wrapText="1"/>
      <protection locked="0"/>
    </xf>
    <xf numFmtId="0" fontId="1" fillId="0" borderId="0" xfId="0" applyFont="1" applyFill="1" applyBorder="1" applyAlignment="1" applyProtection="1">
      <alignment vertical="top" wrapText="1"/>
      <protection locked="0"/>
    </xf>
    <xf numFmtId="0" fontId="0" fillId="33" borderId="0" xfId="0" applyFill="1" applyAlignment="1">
      <alignment/>
    </xf>
    <xf numFmtId="0" fontId="2" fillId="0" borderId="0" xfId="0" applyFont="1" applyFill="1" applyBorder="1" applyAlignment="1" applyProtection="1">
      <alignment/>
      <protection/>
    </xf>
    <xf numFmtId="0" fontId="2" fillId="0" borderId="0" xfId="0" applyFont="1" applyFill="1" applyBorder="1" applyAlignment="1" applyProtection="1">
      <alignment vertical="top" wrapText="1"/>
      <protection/>
    </xf>
    <xf numFmtId="0" fontId="2" fillId="33" borderId="10" xfId="0" applyFont="1" applyFill="1" applyBorder="1" applyAlignment="1" applyProtection="1">
      <alignment horizontal="left" vertical="top" wrapText="1"/>
      <protection locked="0"/>
    </xf>
    <xf numFmtId="1" fontId="2" fillId="33" borderId="11" xfId="0" applyNumberFormat="1" applyFont="1" applyFill="1" applyBorder="1" applyAlignment="1" applyProtection="1">
      <alignment horizontal="left"/>
      <protection locked="0"/>
    </xf>
    <xf numFmtId="1" fontId="2" fillId="33" borderId="12" xfId="0" applyNumberFormat="1" applyFont="1" applyFill="1" applyBorder="1" applyAlignment="1" applyProtection="1">
      <alignment horizontal="left"/>
      <protection locked="0"/>
    </xf>
    <xf numFmtId="0" fontId="2" fillId="33" borderId="12" xfId="0" applyFont="1" applyFill="1" applyBorder="1" applyAlignment="1" applyProtection="1">
      <alignment/>
      <protection locked="0"/>
    </xf>
    <xf numFmtId="0" fontId="2" fillId="33" borderId="10" xfId="0" applyFont="1" applyFill="1" applyBorder="1" applyAlignment="1" applyProtection="1">
      <alignment vertical="top" wrapText="1"/>
      <protection locked="0"/>
    </xf>
    <xf numFmtId="0" fontId="2" fillId="33" borderId="11" xfId="0" applyFont="1" applyFill="1" applyBorder="1" applyAlignment="1" applyProtection="1">
      <alignment/>
      <protection locked="0"/>
    </xf>
    <xf numFmtId="172" fontId="2" fillId="33" borderId="13" xfId="0" applyNumberFormat="1" applyFont="1" applyFill="1" applyBorder="1" applyAlignment="1" applyProtection="1">
      <alignment horizontal="left"/>
      <protection locked="0"/>
    </xf>
    <xf numFmtId="0" fontId="84" fillId="0" borderId="0" xfId="0" applyFont="1" applyAlignment="1">
      <alignment horizontal="left" vertical="center"/>
    </xf>
    <xf numFmtId="0" fontId="84" fillId="0" borderId="0" xfId="0" applyFont="1" applyAlignment="1">
      <alignment/>
    </xf>
    <xf numFmtId="0" fontId="84" fillId="0" borderId="0" xfId="0" applyFont="1" applyFill="1" applyAlignment="1">
      <alignment/>
    </xf>
    <xf numFmtId="0" fontId="3" fillId="0" borderId="0" xfId="0" applyFont="1" applyFill="1" applyBorder="1" applyAlignment="1" applyProtection="1">
      <alignment horizontal="center" vertical="top" wrapText="1"/>
      <protection/>
    </xf>
    <xf numFmtId="0" fontId="3" fillId="0" borderId="0" xfId="0" applyFont="1" applyFill="1" applyBorder="1" applyAlignment="1" applyProtection="1">
      <alignment vertical="top" wrapText="1"/>
      <protection/>
    </xf>
    <xf numFmtId="0" fontId="2" fillId="33" borderId="14" xfId="0" applyFont="1" applyFill="1" applyBorder="1" applyAlignment="1" applyProtection="1">
      <alignment vertical="top" wrapText="1"/>
      <protection/>
    </xf>
    <xf numFmtId="0" fontId="2" fillId="0" borderId="0" xfId="0" applyFont="1" applyFill="1" applyBorder="1" applyAlignment="1" applyProtection="1">
      <alignment horizontal="left" vertical="center" wrapText="1"/>
      <protection/>
    </xf>
    <xf numFmtId="0" fontId="84" fillId="0" borderId="0" xfId="0" applyFont="1" applyAlignment="1">
      <alignment wrapText="1"/>
    </xf>
    <xf numFmtId="0" fontId="3"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protection/>
    </xf>
    <xf numFmtId="0" fontId="84" fillId="0" borderId="0" xfId="0" applyFont="1" applyAlignment="1">
      <alignment/>
    </xf>
    <xf numFmtId="0" fontId="2" fillId="33" borderId="11" xfId="0" applyFont="1" applyFill="1" applyBorder="1" applyAlignment="1" applyProtection="1">
      <alignment horizontal="left" vertical="top" wrapText="1"/>
      <protection/>
    </xf>
    <xf numFmtId="0" fontId="2" fillId="33" borderId="12" xfId="0" applyFont="1" applyFill="1" applyBorder="1" applyAlignment="1" applyProtection="1">
      <alignment horizontal="left" vertical="top" wrapText="1"/>
      <protection/>
    </xf>
    <xf numFmtId="0" fontId="2" fillId="33" borderId="13" xfId="0" applyFont="1" applyFill="1" applyBorder="1" applyAlignment="1" applyProtection="1">
      <alignment horizontal="left" vertical="top" wrapText="1"/>
      <protection/>
    </xf>
    <xf numFmtId="0" fontId="2" fillId="33" borderId="15" xfId="0" applyFont="1" applyFill="1" applyBorder="1" applyAlignment="1" applyProtection="1">
      <alignment vertical="top" wrapText="1"/>
      <protection/>
    </xf>
    <xf numFmtId="0" fontId="16" fillId="33" borderId="14" xfId="0" applyFont="1" applyFill="1" applyBorder="1" applyAlignment="1" applyProtection="1">
      <alignment horizontal="left" vertical="top" wrapText="1"/>
      <protection/>
    </xf>
    <xf numFmtId="0" fontId="16" fillId="33" borderId="16" xfId="0" applyFont="1" applyFill="1" applyBorder="1" applyAlignment="1" applyProtection="1">
      <alignment horizontal="left" vertical="top" wrapText="1"/>
      <protection/>
    </xf>
    <xf numFmtId="0" fontId="16" fillId="33" borderId="17" xfId="0" applyFont="1" applyFill="1" applyBorder="1" applyAlignment="1" applyProtection="1">
      <alignment horizontal="left" vertical="top" wrapText="1"/>
      <protection/>
    </xf>
    <xf numFmtId="0" fontId="15" fillId="33" borderId="18" xfId="0" applyFont="1" applyFill="1" applyBorder="1" applyAlignment="1" applyProtection="1">
      <alignment horizontal="left" vertical="top" wrapText="1"/>
      <protection/>
    </xf>
    <xf numFmtId="0" fontId="15" fillId="33" borderId="19" xfId="0" applyFont="1" applyFill="1" applyBorder="1" applyAlignment="1" applyProtection="1">
      <alignment vertical="top" wrapText="1"/>
      <protection/>
    </xf>
    <xf numFmtId="0" fontId="15" fillId="33" borderId="20" xfId="0" applyFont="1" applyFill="1" applyBorder="1" applyAlignment="1" applyProtection="1">
      <alignment vertical="top" wrapText="1"/>
      <protection/>
    </xf>
    <xf numFmtId="0" fontId="16" fillId="33" borderId="10" xfId="0" applyFont="1" applyFill="1" applyBorder="1" applyAlignment="1" applyProtection="1">
      <alignment vertical="top" wrapText="1"/>
      <protection/>
    </xf>
    <xf numFmtId="0" fontId="16" fillId="33" borderId="10" xfId="0" applyFont="1" applyFill="1" applyBorder="1" applyAlignment="1" applyProtection="1">
      <alignment horizontal="center" vertical="top" wrapText="1"/>
      <protection/>
    </xf>
    <xf numFmtId="0" fontId="15" fillId="33" borderId="21" xfId="0" applyFont="1" applyFill="1" applyBorder="1" applyAlignment="1" applyProtection="1">
      <alignment vertical="top" wrapText="1"/>
      <protection/>
    </xf>
    <xf numFmtId="0" fontId="15" fillId="33" borderId="12" xfId="0" applyFont="1" applyFill="1" applyBorder="1" applyAlignment="1" applyProtection="1">
      <alignment vertical="top" wrapText="1"/>
      <protection/>
    </xf>
    <xf numFmtId="0" fontId="15" fillId="33" borderId="13" xfId="0" applyFont="1" applyFill="1" applyBorder="1" applyAlignment="1" applyProtection="1">
      <alignment vertical="top" wrapText="1"/>
      <protection/>
    </xf>
    <xf numFmtId="0" fontId="0" fillId="0" borderId="0" xfId="0" applyAlignment="1">
      <alignment horizontal="center" vertical="center"/>
    </xf>
    <xf numFmtId="0" fontId="85" fillId="10" borderId="22" xfId="0" applyFont="1" applyFill="1" applyBorder="1" applyAlignment="1">
      <alignment horizontal="center" vertical="center" wrapText="1"/>
    </xf>
    <xf numFmtId="0" fontId="86" fillId="34" borderId="23" xfId="0" applyFont="1" applyFill="1" applyBorder="1" applyAlignment="1">
      <alignment horizontal="center" vertical="center" wrapText="1"/>
    </xf>
    <xf numFmtId="0" fontId="85" fillId="10" borderId="10" xfId="0" applyFont="1" applyFill="1" applyBorder="1" applyAlignment="1">
      <alignment horizontal="center" vertical="center" wrapText="1"/>
    </xf>
    <xf numFmtId="0" fontId="85" fillId="33" borderId="22" xfId="0" applyFont="1" applyFill="1" applyBorder="1" applyAlignment="1">
      <alignment vertical="top" wrapText="1"/>
    </xf>
    <xf numFmtId="0" fontId="85" fillId="33" borderId="0" xfId="0" applyFont="1" applyFill="1" applyBorder="1" applyAlignment="1">
      <alignment horizontal="left" vertical="top" wrapText="1"/>
    </xf>
    <xf numFmtId="0" fontId="85" fillId="33" borderId="0" xfId="0" applyFont="1" applyFill="1" applyBorder="1" applyAlignment="1">
      <alignment horizontal="center" vertical="center" wrapText="1"/>
    </xf>
    <xf numFmtId="0" fontId="17" fillId="33" borderId="0" xfId="0" applyFont="1" applyFill="1" applyBorder="1" applyAlignment="1" applyProtection="1">
      <alignment vertical="top" wrapText="1"/>
      <protection/>
    </xf>
    <xf numFmtId="0" fontId="87" fillId="33" borderId="0" xfId="0" applyFont="1" applyFill="1" applyBorder="1" applyAlignment="1" applyProtection="1">
      <alignment vertical="top" wrapText="1"/>
      <protection/>
    </xf>
    <xf numFmtId="0" fontId="85" fillId="33" borderId="0" xfId="0" applyFont="1" applyFill="1" applyBorder="1" applyAlignment="1">
      <alignment horizontal="center" vertical="top" wrapText="1"/>
    </xf>
    <xf numFmtId="0" fontId="76" fillId="33" borderId="0" xfId="53" applyFill="1" applyBorder="1" applyAlignment="1" applyProtection="1">
      <alignment horizontal="center" vertical="top" wrapText="1"/>
      <protection/>
    </xf>
    <xf numFmtId="0" fontId="86" fillId="34" borderId="24" xfId="0" applyFont="1" applyFill="1" applyBorder="1" applyAlignment="1">
      <alignment horizontal="center" vertical="center" wrapText="1"/>
    </xf>
    <xf numFmtId="0" fontId="17" fillId="10" borderId="20" xfId="0" applyFont="1" applyFill="1" applyBorder="1" applyAlignment="1" applyProtection="1">
      <alignment horizontal="left" vertical="top" wrapText="1"/>
      <protection/>
    </xf>
    <xf numFmtId="0" fontId="87" fillId="10" borderId="25" xfId="0" applyFont="1" applyFill="1" applyBorder="1" applyAlignment="1" applyProtection="1">
      <alignment vertical="top" wrapText="1"/>
      <protection/>
    </xf>
    <xf numFmtId="0" fontId="2" fillId="10" borderId="26" xfId="0" applyFont="1" applyFill="1" applyBorder="1" applyAlignment="1" applyProtection="1">
      <alignment/>
      <protection/>
    </xf>
    <xf numFmtId="0" fontId="2" fillId="10" borderId="27" xfId="0" applyFont="1" applyFill="1" applyBorder="1" applyAlignment="1" applyProtection="1">
      <alignment horizontal="left" vertical="center"/>
      <protection/>
    </xf>
    <xf numFmtId="0" fontId="2" fillId="10" borderId="27" xfId="0" applyFont="1" applyFill="1" applyBorder="1" applyAlignment="1" applyProtection="1">
      <alignment/>
      <protection/>
    </xf>
    <xf numFmtId="0" fontId="2" fillId="10" borderId="28" xfId="0" applyFont="1" applyFill="1" applyBorder="1" applyAlignment="1" applyProtection="1">
      <alignment/>
      <protection/>
    </xf>
    <xf numFmtId="0" fontId="2" fillId="10" borderId="29" xfId="0" applyFont="1" applyFill="1" applyBorder="1" applyAlignment="1" applyProtection="1">
      <alignment/>
      <protection/>
    </xf>
    <xf numFmtId="0" fontId="2" fillId="10" borderId="30" xfId="0" applyFont="1" applyFill="1" applyBorder="1" applyAlignment="1" applyProtection="1">
      <alignment/>
      <protection/>
    </xf>
    <xf numFmtId="0" fontId="2" fillId="10" borderId="0" xfId="0" applyFont="1" applyFill="1" applyBorder="1" applyAlignment="1" applyProtection="1">
      <alignment horizontal="left" vertical="center"/>
      <protection/>
    </xf>
    <xf numFmtId="0" fontId="2" fillId="10" borderId="0" xfId="0" applyFont="1" applyFill="1" applyBorder="1" applyAlignment="1" applyProtection="1">
      <alignment/>
      <protection/>
    </xf>
    <xf numFmtId="0" fontId="3" fillId="10" borderId="0" xfId="0" applyFont="1" applyFill="1" applyBorder="1" applyAlignment="1" applyProtection="1">
      <alignment vertical="top" wrapText="1"/>
      <protection/>
    </xf>
    <xf numFmtId="0" fontId="2" fillId="10" borderId="29" xfId="0" applyFont="1" applyFill="1" applyBorder="1" applyAlignment="1" applyProtection="1">
      <alignment horizontal="left" vertical="center"/>
      <protection/>
    </xf>
    <xf numFmtId="0" fontId="2" fillId="10" borderId="30" xfId="0" applyFont="1" applyFill="1" applyBorder="1" applyAlignment="1" applyProtection="1">
      <alignment horizontal="left" vertical="center"/>
      <protection/>
    </xf>
    <xf numFmtId="0" fontId="2" fillId="10" borderId="0" xfId="0" applyFont="1" applyFill="1" applyBorder="1" applyAlignment="1" applyProtection="1">
      <alignment horizontal="left" vertical="center" wrapText="1"/>
      <protection/>
    </xf>
    <xf numFmtId="0" fontId="13" fillId="10" borderId="0" xfId="0" applyFont="1" applyFill="1" applyBorder="1" applyAlignment="1" applyProtection="1">
      <alignment horizontal="left" vertical="center"/>
      <protection/>
    </xf>
    <xf numFmtId="0" fontId="10" fillId="10" borderId="0" xfId="0" applyFont="1" applyFill="1" applyBorder="1" applyAlignment="1" applyProtection="1">
      <alignment vertical="top" wrapText="1"/>
      <protection/>
    </xf>
    <xf numFmtId="0" fontId="2" fillId="10" borderId="31" xfId="0" applyFont="1" applyFill="1" applyBorder="1" applyAlignment="1" applyProtection="1">
      <alignment/>
      <protection/>
    </xf>
    <xf numFmtId="0" fontId="2" fillId="10" borderId="32" xfId="0" applyFont="1" applyFill="1" applyBorder="1" applyAlignment="1" applyProtection="1">
      <alignment horizontal="left" vertical="center" wrapText="1"/>
      <protection/>
    </xf>
    <xf numFmtId="0" fontId="2" fillId="10" borderId="32" xfId="0" applyFont="1" applyFill="1" applyBorder="1" applyAlignment="1" applyProtection="1">
      <alignment vertical="top" wrapText="1"/>
      <protection/>
    </xf>
    <xf numFmtId="0" fontId="2" fillId="10" borderId="33" xfId="0" applyFont="1" applyFill="1" applyBorder="1" applyAlignment="1" applyProtection="1">
      <alignment/>
      <protection/>
    </xf>
    <xf numFmtId="0" fontId="15" fillId="10" borderId="30" xfId="0" applyFont="1" applyFill="1" applyBorder="1" applyAlignment="1" applyProtection="1">
      <alignment vertical="top" wrapText="1"/>
      <protection/>
    </xf>
    <xf numFmtId="0" fontId="15" fillId="10" borderId="29" xfId="0" applyFont="1" applyFill="1" applyBorder="1" applyAlignment="1" applyProtection="1">
      <alignment vertical="top" wrapText="1"/>
      <protection/>
    </xf>
    <xf numFmtId="0" fontId="15" fillId="10" borderId="0" xfId="0" applyFont="1" applyFill="1" applyBorder="1" applyAlignment="1" applyProtection="1">
      <alignment/>
      <protection/>
    </xf>
    <xf numFmtId="0" fontId="15" fillId="10" borderId="0" xfId="0" applyFont="1" applyFill="1" applyBorder="1" applyAlignment="1" applyProtection="1">
      <alignment vertical="top" wrapText="1"/>
      <protection/>
    </xf>
    <xf numFmtId="0" fontId="16" fillId="10" borderId="0" xfId="0" applyFont="1" applyFill="1" applyBorder="1" applyAlignment="1" applyProtection="1">
      <alignment vertical="top" wrapText="1"/>
      <protection/>
    </xf>
    <xf numFmtId="0" fontId="1" fillId="10" borderId="31" xfId="0" applyFont="1" applyFill="1" applyBorder="1" applyAlignment="1" applyProtection="1">
      <alignment vertical="top" wrapText="1"/>
      <protection/>
    </xf>
    <xf numFmtId="0" fontId="1" fillId="10" borderId="32" xfId="0" applyFont="1" applyFill="1" applyBorder="1" applyAlignment="1" applyProtection="1">
      <alignment vertical="top" wrapText="1"/>
      <protection/>
    </xf>
    <xf numFmtId="0" fontId="1" fillId="10" borderId="33" xfId="0" applyFont="1" applyFill="1" applyBorder="1" applyAlignment="1" applyProtection="1">
      <alignment vertical="top" wrapText="1"/>
      <protection/>
    </xf>
    <xf numFmtId="0" fontId="15" fillId="10" borderId="31" xfId="0" applyFont="1" applyFill="1" applyBorder="1" applyAlignment="1" applyProtection="1">
      <alignment vertical="top" wrapText="1"/>
      <protection/>
    </xf>
    <xf numFmtId="0" fontId="15" fillId="10" borderId="32" xfId="0" applyFont="1" applyFill="1" applyBorder="1" applyAlignment="1" applyProtection="1">
      <alignment vertical="top" wrapText="1"/>
      <protection/>
    </xf>
    <xf numFmtId="0" fontId="15" fillId="10" borderId="33" xfId="0" applyFont="1" applyFill="1" applyBorder="1" applyAlignment="1" applyProtection="1">
      <alignment vertical="top" wrapText="1"/>
      <protection/>
    </xf>
    <xf numFmtId="0" fontId="84" fillId="10" borderId="26" xfId="0" applyFont="1" applyFill="1" applyBorder="1" applyAlignment="1">
      <alignment horizontal="left" vertical="center"/>
    </xf>
    <xf numFmtId="0" fontId="84" fillId="10" borderId="27" xfId="0" applyFont="1" applyFill="1" applyBorder="1" applyAlignment="1">
      <alignment horizontal="left" vertical="center"/>
    </xf>
    <xf numFmtId="0" fontId="84" fillId="10" borderId="27" xfId="0" applyFont="1" applyFill="1" applyBorder="1" applyAlignment="1">
      <alignment/>
    </xf>
    <xf numFmtId="0" fontId="84" fillId="10" borderId="28" xfId="0" applyFont="1" applyFill="1" applyBorder="1" applyAlignment="1">
      <alignment/>
    </xf>
    <xf numFmtId="0" fontId="84" fillId="10" borderId="29" xfId="0" applyFont="1" applyFill="1" applyBorder="1" applyAlignment="1">
      <alignment horizontal="left" vertical="center"/>
    </xf>
    <xf numFmtId="0" fontId="2" fillId="10" borderId="30" xfId="0" applyFont="1" applyFill="1" applyBorder="1" applyAlignment="1" applyProtection="1">
      <alignment vertical="top" wrapText="1"/>
      <protection/>
    </xf>
    <xf numFmtId="0" fontId="2" fillId="10" borderId="29" xfId="0" applyFont="1" applyFill="1" applyBorder="1" applyAlignment="1" applyProtection="1">
      <alignment horizontal="left" vertical="center" wrapText="1"/>
      <protection/>
    </xf>
    <xf numFmtId="0" fontId="2" fillId="10" borderId="0" xfId="0" applyFont="1" applyFill="1" applyBorder="1" applyAlignment="1" applyProtection="1">
      <alignment vertical="top" wrapText="1"/>
      <protection/>
    </xf>
    <xf numFmtId="0" fontId="2" fillId="10" borderId="31" xfId="0" applyFont="1" applyFill="1" applyBorder="1" applyAlignment="1" applyProtection="1">
      <alignment horizontal="left" vertical="center" wrapText="1"/>
      <protection/>
    </xf>
    <xf numFmtId="0" fontId="3" fillId="10" borderId="32" xfId="0" applyFont="1" applyFill="1" applyBorder="1" applyAlignment="1" applyProtection="1">
      <alignment vertical="top" wrapText="1"/>
      <protection/>
    </xf>
    <xf numFmtId="0" fontId="2" fillId="10" borderId="33" xfId="0" applyFont="1" applyFill="1" applyBorder="1" applyAlignment="1" applyProtection="1">
      <alignment vertical="top" wrapText="1"/>
      <protection/>
    </xf>
    <xf numFmtId="0" fontId="84" fillId="10" borderId="27" xfId="0" applyFont="1" applyFill="1" applyBorder="1" applyAlignment="1" applyProtection="1">
      <alignment/>
      <protection/>
    </xf>
    <xf numFmtId="0" fontId="84" fillId="10" borderId="28" xfId="0" applyFont="1" applyFill="1" applyBorder="1" applyAlignment="1" applyProtection="1">
      <alignment/>
      <protection/>
    </xf>
    <xf numFmtId="0" fontId="84" fillId="10" borderId="0" xfId="0" applyFont="1" applyFill="1" applyBorder="1" applyAlignment="1" applyProtection="1">
      <alignment/>
      <protection/>
    </xf>
    <xf numFmtId="0" fontId="84" fillId="10" borderId="30" xfId="0" applyFont="1" applyFill="1" applyBorder="1" applyAlignment="1" applyProtection="1">
      <alignment/>
      <protection/>
    </xf>
    <xf numFmtId="0" fontId="3" fillId="10" borderId="0" xfId="0" applyFont="1" applyFill="1" applyBorder="1" applyAlignment="1" applyProtection="1">
      <alignment horizontal="right" vertical="center"/>
      <protection/>
    </xf>
    <xf numFmtId="0" fontId="3" fillId="10" borderId="0" xfId="0" applyFont="1" applyFill="1" applyBorder="1" applyAlignment="1" applyProtection="1">
      <alignment horizontal="right" vertical="top"/>
      <protection/>
    </xf>
    <xf numFmtId="0" fontId="3" fillId="10" borderId="0" xfId="0" applyFont="1" applyFill="1" applyBorder="1" applyAlignment="1" applyProtection="1">
      <alignment horizontal="right"/>
      <protection/>
    </xf>
    <xf numFmtId="0" fontId="7" fillId="10" borderId="30" xfId="0" applyFont="1" applyFill="1" applyBorder="1" applyAlignment="1" applyProtection="1">
      <alignment/>
      <protection/>
    </xf>
    <xf numFmtId="0" fontId="2" fillId="10" borderId="0" xfId="0" applyFont="1" applyFill="1" applyBorder="1" applyAlignment="1" applyProtection="1">
      <alignment horizontal="center"/>
      <protection/>
    </xf>
    <xf numFmtId="0" fontId="3" fillId="10" borderId="0" xfId="0" applyFont="1" applyFill="1" applyBorder="1" applyAlignment="1" applyProtection="1">
      <alignment/>
      <protection/>
    </xf>
    <xf numFmtId="0" fontId="2" fillId="10" borderId="0" xfId="0" applyFont="1" applyFill="1" applyBorder="1" applyAlignment="1" applyProtection="1">
      <alignment horizontal="right"/>
      <protection/>
    </xf>
    <xf numFmtId="0" fontId="2" fillId="10" borderId="32" xfId="0" applyFont="1" applyFill="1" applyBorder="1" applyAlignment="1" applyProtection="1">
      <alignment/>
      <protection/>
    </xf>
    <xf numFmtId="0" fontId="88" fillId="0" borderId="10" xfId="0" applyFont="1" applyBorder="1" applyAlignment="1">
      <alignment horizontal="center" readingOrder="1"/>
    </xf>
    <xf numFmtId="0" fontId="0" fillId="10" borderId="26" xfId="0" applyFill="1" applyBorder="1" applyAlignment="1">
      <alignment/>
    </xf>
    <xf numFmtId="0" fontId="0" fillId="10" borderId="27" xfId="0" applyFill="1" applyBorder="1" applyAlignment="1">
      <alignment/>
    </xf>
    <xf numFmtId="0" fontId="0" fillId="10" borderId="28" xfId="0" applyFill="1" applyBorder="1" applyAlignment="1">
      <alignment/>
    </xf>
    <xf numFmtId="0" fontId="0" fillId="10" borderId="29" xfId="0" applyFill="1" applyBorder="1" applyAlignment="1">
      <alignment/>
    </xf>
    <xf numFmtId="0" fontId="0" fillId="10" borderId="0" xfId="0" applyFill="1" applyBorder="1" applyAlignment="1">
      <alignment/>
    </xf>
    <xf numFmtId="0" fontId="14" fillId="10" borderId="30" xfId="0" applyFont="1" applyFill="1" applyBorder="1" applyAlignment="1" applyProtection="1">
      <alignment/>
      <protection/>
    </xf>
    <xf numFmtId="0" fontId="0" fillId="10" borderId="30" xfId="0" applyFill="1" applyBorder="1" applyAlignment="1">
      <alignment/>
    </xf>
    <xf numFmtId="0" fontId="89" fillId="10" borderId="26" xfId="0" applyFont="1" applyFill="1" applyBorder="1" applyAlignment="1">
      <alignment vertical="center"/>
    </xf>
    <xf numFmtId="0" fontId="89" fillId="10" borderId="29" xfId="0" applyFont="1" applyFill="1" applyBorder="1" applyAlignment="1">
      <alignment vertical="center"/>
    </xf>
    <xf numFmtId="0" fontId="89" fillId="10" borderId="0" xfId="0" applyFont="1" applyFill="1" applyBorder="1" applyAlignment="1">
      <alignment vertical="center"/>
    </xf>
    <xf numFmtId="0" fontId="0" fillId="0" borderId="0" xfId="0" applyBorder="1" applyAlignment="1">
      <alignment/>
    </xf>
    <xf numFmtId="0" fontId="86" fillId="34" borderId="23" xfId="0" applyFont="1" applyFill="1" applyBorder="1" applyAlignment="1">
      <alignment horizontal="center" vertical="center" wrapText="1"/>
    </xf>
    <xf numFmtId="0" fontId="0" fillId="0" borderId="0" xfId="0" applyAlignment="1">
      <alignment/>
    </xf>
    <xf numFmtId="0" fontId="0" fillId="0" borderId="0" xfId="0" applyAlignment="1">
      <alignment horizontal="left"/>
    </xf>
    <xf numFmtId="0" fontId="0" fillId="33" borderId="0" xfId="0" applyFill="1" applyBorder="1" applyAlignment="1">
      <alignment/>
    </xf>
    <xf numFmtId="0" fontId="0" fillId="0" borderId="0" xfId="0" applyBorder="1" applyAlignment="1">
      <alignment horizontal="center" vertical="center"/>
    </xf>
    <xf numFmtId="0" fontId="0" fillId="0" borderId="0" xfId="0" applyFill="1" applyBorder="1" applyAlignment="1">
      <alignment horizontal="left"/>
    </xf>
    <xf numFmtId="0" fontId="0" fillId="0" borderId="0" xfId="0" applyFill="1" applyBorder="1" applyAlignment="1">
      <alignment horizontal="center" vertical="center"/>
    </xf>
    <xf numFmtId="0" fontId="3" fillId="33" borderId="12"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wrapText="1"/>
      <protection/>
    </xf>
    <xf numFmtId="0" fontId="3" fillId="33" borderId="10" xfId="0" applyFont="1" applyFill="1" applyBorder="1" applyAlignment="1" applyProtection="1">
      <alignment horizontal="center" vertical="center" wrapText="1"/>
      <protection/>
    </xf>
    <xf numFmtId="0" fontId="2" fillId="10" borderId="31" xfId="0" applyFont="1" applyFill="1" applyBorder="1" applyAlignment="1" applyProtection="1">
      <alignment vertical="center"/>
      <protection/>
    </xf>
    <xf numFmtId="0" fontId="2" fillId="10" borderId="32" xfId="0" applyFont="1" applyFill="1" applyBorder="1" applyAlignment="1" applyProtection="1">
      <alignment vertical="center"/>
      <protection/>
    </xf>
    <xf numFmtId="0" fontId="2" fillId="10" borderId="33" xfId="0" applyFont="1" applyFill="1" applyBorder="1" applyAlignment="1" applyProtection="1">
      <alignment vertical="center"/>
      <protection/>
    </xf>
    <xf numFmtId="0" fontId="3" fillId="10" borderId="22" xfId="0" applyFont="1" applyFill="1" applyBorder="1" applyAlignment="1" applyProtection="1">
      <alignment vertical="center" wrapText="1"/>
      <protection/>
    </xf>
    <xf numFmtId="0" fontId="3" fillId="10" borderId="34" xfId="0" applyFont="1" applyFill="1" applyBorder="1" applyAlignment="1" applyProtection="1">
      <alignment vertical="center" wrapText="1"/>
      <protection/>
    </xf>
    <xf numFmtId="0" fontId="3" fillId="10" borderId="35" xfId="0" applyFont="1" applyFill="1" applyBorder="1" applyAlignment="1" applyProtection="1">
      <alignment vertical="center" wrapText="1"/>
      <protection/>
    </xf>
    <xf numFmtId="0" fontId="3" fillId="10" borderId="0" xfId="0" applyFont="1" applyFill="1" applyBorder="1" applyAlignment="1" applyProtection="1">
      <alignment horizontal="left" vertical="center" wrapText="1"/>
      <protection/>
    </xf>
    <xf numFmtId="0" fontId="11" fillId="10" borderId="0" xfId="0" applyFont="1" applyFill="1" applyBorder="1" applyAlignment="1" applyProtection="1">
      <alignment horizontal="left" vertical="center" wrapText="1"/>
      <protection/>
    </xf>
    <xf numFmtId="0" fontId="3" fillId="10" borderId="30" xfId="0" applyFont="1" applyFill="1" applyBorder="1" applyAlignment="1" applyProtection="1">
      <alignment horizontal="left" vertical="center" wrapText="1"/>
      <protection/>
    </xf>
    <xf numFmtId="0" fontId="3" fillId="10" borderId="0" xfId="0" applyFont="1" applyFill="1" applyBorder="1" applyAlignment="1" applyProtection="1">
      <alignment horizontal="center" vertical="center" wrapText="1"/>
      <protection/>
    </xf>
    <xf numFmtId="0" fontId="2" fillId="33" borderId="36" xfId="0" applyFont="1" applyFill="1" applyBorder="1" applyAlignment="1" applyProtection="1">
      <alignment vertical="top" wrapText="1"/>
      <protection/>
    </xf>
    <xf numFmtId="0" fontId="2" fillId="33" borderId="37" xfId="0" applyFont="1" applyFill="1" applyBorder="1" applyAlignment="1" applyProtection="1">
      <alignment vertical="top" wrapText="1"/>
      <protection/>
    </xf>
    <xf numFmtId="0" fontId="86" fillId="34" borderId="23" xfId="0" applyFont="1" applyFill="1" applyBorder="1" applyAlignment="1">
      <alignment horizontal="center" vertical="center" wrapText="1"/>
    </xf>
    <xf numFmtId="0" fontId="0" fillId="10" borderId="27" xfId="0" applyFill="1" applyBorder="1" applyAlignment="1">
      <alignment/>
    </xf>
    <xf numFmtId="0" fontId="0" fillId="10" borderId="0" xfId="0" applyFill="1" applyBorder="1" applyAlignment="1">
      <alignment/>
    </xf>
    <xf numFmtId="0" fontId="0" fillId="10" borderId="32" xfId="0" applyFill="1" applyBorder="1" applyAlignment="1">
      <alignment/>
    </xf>
    <xf numFmtId="0" fontId="0" fillId="33" borderId="10" xfId="0" applyFill="1" applyBorder="1" applyAlignment="1">
      <alignment/>
    </xf>
    <xf numFmtId="0" fontId="11" fillId="10" borderId="0" xfId="0" applyFont="1" applyFill="1" applyBorder="1" applyAlignment="1" applyProtection="1">
      <alignment horizontal="left" vertical="center" wrapText="1"/>
      <protection/>
    </xf>
    <xf numFmtId="0" fontId="0" fillId="10" borderId="0" xfId="0" applyFill="1" applyAlignment="1">
      <alignment horizontal="left" vertical="center"/>
    </xf>
    <xf numFmtId="0" fontId="2" fillId="35" borderId="0" xfId="0" applyFont="1" applyFill="1" applyBorder="1" applyAlignment="1" applyProtection="1">
      <alignment horizontal="right" vertical="center"/>
      <protection/>
    </xf>
    <xf numFmtId="0" fontId="2" fillId="10" borderId="0" xfId="0" applyFont="1" applyFill="1" applyBorder="1" applyAlignment="1" applyProtection="1">
      <alignment horizontal="right" vertical="center"/>
      <protection/>
    </xf>
    <xf numFmtId="0" fontId="2" fillId="35" borderId="10" xfId="0" applyFont="1" applyFill="1" applyBorder="1" applyAlignment="1" applyProtection="1">
      <alignment horizontal="left" vertical="center"/>
      <protection/>
    </xf>
    <xf numFmtId="0" fontId="84" fillId="10" borderId="26" xfId="0" applyFont="1" applyFill="1" applyBorder="1" applyAlignment="1">
      <alignment/>
    </xf>
    <xf numFmtId="0" fontId="84" fillId="10" borderId="29" xfId="0" applyFont="1" applyFill="1" applyBorder="1" applyAlignment="1">
      <alignment/>
    </xf>
    <xf numFmtId="0" fontId="84" fillId="10" borderId="30" xfId="0" applyFont="1" applyFill="1" applyBorder="1" applyAlignment="1">
      <alignment/>
    </xf>
    <xf numFmtId="0" fontId="90" fillId="10" borderId="0" xfId="0" applyFont="1" applyFill="1" applyBorder="1" applyAlignment="1">
      <alignment/>
    </xf>
    <xf numFmtId="0" fontId="91" fillId="10" borderId="0" xfId="0" applyFont="1" applyFill="1" applyBorder="1" applyAlignment="1">
      <alignment/>
    </xf>
    <xf numFmtId="0" fontId="90" fillId="0" borderId="35" xfId="0" applyFont="1" applyFill="1" applyBorder="1" applyAlignment="1">
      <alignment vertical="top" wrapText="1"/>
    </xf>
    <xf numFmtId="0" fontId="90" fillId="0" borderId="33" xfId="0" applyFont="1" applyFill="1" applyBorder="1" applyAlignment="1">
      <alignment vertical="top" wrapText="1"/>
    </xf>
    <xf numFmtId="0" fontId="90" fillId="0" borderId="34" xfId="0" applyFont="1" applyFill="1" applyBorder="1" applyAlignment="1">
      <alignment vertical="top" wrapText="1"/>
    </xf>
    <xf numFmtId="0" fontId="90" fillId="0" borderId="10" xfId="0" applyFont="1" applyFill="1" applyBorder="1" applyAlignment="1">
      <alignment vertical="top" wrapText="1"/>
    </xf>
    <xf numFmtId="0" fontId="90" fillId="0" borderId="23" xfId="0" applyFont="1" applyFill="1" applyBorder="1" applyAlignment="1">
      <alignment vertical="top" wrapText="1"/>
    </xf>
    <xf numFmtId="0" fontId="90" fillId="0" borderId="10" xfId="0" applyFont="1" applyFill="1" applyBorder="1" applyAlignment="1">
      <alignment/>
    </xf>
    <xf numFmtId="0" fontId="84" fillId="0" borderId="10" xfId="0" applyFont="1" applyFill="1" applyBorder="1" applyAlignment="1">
      <alignment vertical="top" wrapText="1"/>
    </xf>
    <xf numFmtId="0" fontId="84" fillId="10" borderId="32" xfId="0" applyFont="1" applyFill="1" applyBorder="1" applyAlignment="1">
      <alignment/>
    </xf>
    <xf numFmtId="0" fontId="92" fillId="0" borderId="10" xfId="0" applyFont="1" applyFill="1" applyBorder="1" applyAlignment="1">
      <alignment horizontal="center" vertical="top" wrapText="1"/>
    </xf>
    <xf numFmtId="0" fontId="92" fillId="0" borderId="23" xfId="0" applyFont="1" applyFill="1" applyBorder="1" applyAlignment="1">
      <alignment horizontal="center" vertical="top" wrapText="1"/>
    </xf>
    <xf numFmtId="0" fontId="92" fillId="0" borderId="10" xfId="0" applyFont="1" applyFill="1" applyBorder="1" applyAlignment="1">
      <alignment horizontal="center" vertical="top"/>
    </xf>
    <xf numFmtId="0" fontId="11" fillId="10" borderId="0" xfId="0" applyFont="1" applyFill="1" applyBorder="1" applyAlignment="1" applyProtection="1">
      <alignment horizontal="center" wrapText="1"/>
      <protection/>
    </xf>
    <xf numFmtId="0" fontId="3" fillId="33" borderId="38" xfId="0" applyFont="1" applyFill="1" applyBorder="1" applyAlignment="1" applyProtection="1">
      <alignment horizontal="center" vertical="center" wrapText="1"/>
      <protection/>
    </xf>
    <xf numFmtId="0" fontId="2" fillId="33" borderId="11" xfId="0" applyFont="1" applyFill="1" applyBorder="1" applyAlignment="1" applyProtection="1">
      <alignment vertical="top" wrapText="1"/>
      <protection/>
    </xf>
    <xf numFmtId="0" fontId="2" fillId="33" borderId="12" xfId="0" applyFont="1" applyFill="1" applyBorder="1" applyAlignment="1" applyProtection="1">
      <alignment vertical="top" wrapText="1"/>
      <protection/>
    </xf>
    <xf numFmtId="1" fontId="2" fillId="33" borderId="39" xfId="0" applyNumberFormat="1" applyFont="1" applyFill="1" applyBorder="1" applyAlignment="1" applyProtection="1">
      <alignment horizontal="left"/>
      <protection locked="0"/>
    </xf>
    <xf numFmtId="0" fontId="3" fillId="10" borderId="0" xfId="0" applyFont="1" applyFill="1" applyBorder="1" applyAlignment="1" applyProtection="1">
      <alignment horizontal="left" vertical="center" wrapText="1"/>
      <protection/>
    </xf>
    <xf numFmtId="0" fontId="84" fillId="0" borderId="0" xfId="0" applyFont="1" applyFill="1" applyAlignment="1" applyProtection="1">
      <alignment horizontal="right"/>
      <protection/>
    </xf>
    <xf numFmtId="0" fontId="84" fillId="10" borderId="26" xfId="0" applyFont="1" applyFill="1" applyBorder="1" applyAlignment="1" applyProtection="1">
      <alignment horizontal="right"/>
      <protection/>
    </xf>
    <xf numFmtId="0" fontId="84" fillId="10" borderId="27" xfId="0" applyFont="1" applyFill="1" applyBorder="1" applyAlignment="1" applyProtection="1">
      <alignment horizontal="right"/>
      <protection/>
    </xf>
    <xf numFmtId="0" fontId="84" fillId="10" borderId="29" xfId="0" applyFont="1" applyFill="1" applyBorder="1" applyAlignment="1" applyProtection="1">
      <alignment horizontal="right"/>
      <protection/>
    </xf>
    <xf numFmtId="0" fontId="84" fillId="10" borderId="0" xfId="0" applyFont="1" applyFill="1" applyBorder="1" applyAlignment="1" applyProtection="1">
      <alignment horizontal="right"/>
      <protection/>
    </xf>
    <xf numFmtId="0" fontId="2" fillId="10" borderId="29" xfId="0" applyFont="1" applyFill="1" applyBorder="1" applyAlignment="1" applyProtection="1">
      <alignment horizontal="right"/>
      <protection/>
    </xf>
    <xf numFmtId="0" fontId="2" fillId="10" borderId="29" xfId="0" applyFont="1" applyFill="1" applyBorder="1" applyAlignment="1" applyProtection="1">
      <alignment horizontal="right" vertical="top" wrapText="1"/>
      <protection/>
    </xf>
    <xf numFmtId="0" fontId="93" fillId="10" borderId="0" xfId="0" applyFont="1" applyFill="1" applyBorder="1" applyAlignment="1" applyProtection="1">
      <alignment horizontal="right"/>
      <protection/>
    </xf>
    <xf numFmtId="0" fontId="5" fillId="10" borderId="0" xfId="0" applyFont="1" applyFill="1" applyBorder="1" applyAlignment="1" applyProtection="1">
      <alignment horizontal="right"/>
      <protection/>
    </xf>
    <xf numFmtId="0" fontId="6" fillId="10" borderId="0" xfId="0" applyFont="1" applyFill="1" applyBorder="1" applyAlignment="1" applyProtection="1">
      <alignment horizontal="right"/>
      <protection/>
    </xf>
    <xf numFmtId="0" fontId="2" fillId="10" borderId="31" xfId="0" applyFont="1" applyFill="1" applyBorder="1" applyAlignment="1" applyProtection="1">
      <alignment horizontal="right"/>
      <protection/>
    </xf>
    <xf numFmtId="0" fontId="2" fillId="10" borderId="32" xfId="0" applyFont="1" applyFill="1" applyBorder="1" applyAlignment="1" applyProtection="1">
      <alignment horizontal="right"/>
      <protection/>
    </xf>
    <xf numFmtId="0" fontId="2" fillId="33" borderId="40" xfId="0" applyFont="1" applyFill="1" applyBorder="1" applyAlignment="1" applyProtection="1">
      <alignment vertical="top" wrapText="1"/>
      <protection/>
    </xf>
    <xf numFmtId="0" fontId="2" fillId="33" borderId="10" xfId="0" applyFont="1" applyFill="1" applyBorder="1" applyAlignment="1" applyProtection="1">
      <alignment vertical="top" wrapText="1"/>
      <protection/>
    </xf>
    <xf numFmtId="0" fontId="3" fillId="33" borderId="38" xfId="0" applyFont="1" applyFill="1" applyBorder="1" applyAlignment="1" applyProtection="1">
      <alignment horizontal="right" vertical="center" wrapText="1"/>
      <protection/>
    </xf>
    <xf numFmtId="0" fontId="3" fillId="33" borderId="41" xfId="0" applyFont="1" applyFill="1" applyBorder="1" applyAlignment="1" applyProtection="1">
      <alignment horizontal="center" vertical="center" wrapText="1"/>
      <protection/>
    </xf>
    <xf numFmtId="0" fontId="3" fillId="33" borderId="25" xfId="0" applyFont="1" applyFill="1" applyBorder="1" applyAlignment="1" applyProtection="1">
      <alignment horizontal="center" vertical="center" wrapText="1"/>
      <protection/>
    </xf>
    <xf numFmtId="0" fontId="94" fillId="33" borderId="10" xfId="0" applyFont="1" applyFill="1" applyBorder="1" applyAlignment="1" applyProtection="1">
      <alignment horizontal="center"/>
      <protection/>
    </xf>
    <xf numFmtId="0" fontId="5" fillId="10" borderId="0" xfId="0" applyFont="1" applyFill="1" applyBorder="1" applyAlignment="1" applyProtection="1">
      <alignment/>
      <protection/>
    </xf>
    <xf numFmtId="0" fontId="16" fillId="33" borderId="26" xfId="0" applyFont="1" applyFill="1" applyBorder="1" applyAlignment="1" applyProtection="1">
      <alignment vertical="top" wrapText="1"/>
      <protection/>
    </xf>
    <xf numFmtId="0" fontId="16" fillId="33" borderId="42" xfId="0" applyFont="1" applyFill="1" applyBorder="1" applyAlignment="1" applyProtection="1">
      <alignment horizontal="center" vertical="center" wrapText="1"/>
      <protection/>
    </xf>
    <xf numFmtId="0" fontId="15" fillId="33" borderId="15" xfId="0" applyFont="1" applyFill="1" applyBorder="1" applyAlignment="1" applyProtection="1">
      <alignment vertical="top" wrapText="1"/>
      <protection/>
    </xf>
    <xf numFmtId="0" fontId="15" fillId="33" borderId="43" xfId="0" applyFont="1" applyFill="1" applyBorder="1" applyAlignment="1" applyProtection="1">
      <alignment vertical="top" wrapText="1"/>
      <protection/>
    </xf>
    <xf numFmtId="0" fontId="15" fillId="33" borderId="14" xfId="0" applyFont="1" applyFill="1" applyBorder="1" applyAlignment="1" applyProtection="1">
      <alignment vertical="top" wrapText="1"/>
      <protection/>
    </xf>
    <xf numFmtId="0" fontId="15" fillId="33" borderId="17" xfId="0" applyFont="1" applyFill="1" applyBorder="1" applyAlignment="1" applyProtection="1">
      <alignment vertical="top" wrapText="1"/>
      <protection/>
    </xf>
    <xf numFmtId="0" fontId="15" fillId="33" borderId="18" xfId="0" applyFont="1" applyFill="1" applyBorder="1" applyAlignment="1" applyProtection="1">
      <alignment vertical="top" wrapText="1"/>
      <protection/>
    </xf>
    <xf numFmtId="0" fontId="16" fillId="33" borderId="37" xfId="0" applyFont="1" applyFill="1" applyBorder="1" applyAlignment="1" applyProtection="1">
      <alignment horizontal="left" vertical="top" wrapText="1"/>
      <protection/>
    </xf>
    <xf numFmtId="0" fontId="15" fillId="33" borderId="44" xfId="0" applyFont="1" applyFill="1" applyBorder="1" applyAlignment="1" applyProtection="1">
      <alignment vertical="top" wrapText="1"/>
      <protection/>
    </xf>
    <xf numFmtId="0" fontId="15" fillId="33" borderId="30" xfId="0" applyFont="1" applyFill="1" applyBorder="1" applyAlignment="1" applyProtection="1">
      <alignment vertical="top" wrapText="1"/>
      <protection/>
    </xf>
    <xf numFmtId="0" fontId="15" fillId="33" borderId="33" xfId="0" applyFont="1" applyFill="1" applyBorder="1" applyAlignment="1" applyProtection="1">
      <alignment vertical="top" wrapText="1"/>
      <protection/>
    </xf>
    <xf numFmtId="0" fontId="16" fillId="10" borderId="45" xfId="0" applyFont="1" applyFill="1" applyBorder="1" applyAlignment="1" applyProtection="1">
      <alignment horizontal="center" vertical="center" wrapText="1"/>
      <protection/>
    </xf>
    <xf numFmtId="0" fontId="15" fillId="33" borderId="46" xfId="0" applyFont="1" applyFill="1" applyBorder="1" applyAlignment="1" applyProtection="1">
      <alignment vertical="top" wrapText="1"/>
      <protection/>
    </xf>
    <xf numFmtId="0" fontId="15" fillId="33" borderId="47" xfId="0" applyFont="1" applyFill="1" applyBorder="1" applyAlignment="1" applyProtection="1">
      <alignment vertical="top" wrapText="1"/>
      <protection/>
    </xf>
    <xf numFmtId="0" fontId="16" fillId="33" borderId="16" xfId="0" applyFont="1" applyFill="1" applyBorder="1" applyAlignment="1" applyProtection="1">
      <alignment horizontal="center" vertical="center" wrapText="1"/>
      <protection/>
    </xf>
    <xf numFmtId="0" fontId="2" fillId="10" borderId="0" xfId="0" applyFont="1" applyFill="1" applyBorder="1" applyAlignment="1" applyProtection="1">
      <alignment horizontal="left" vertical="top" wrapText="1"/>
      <protection/>
    </xf>
    <xf numFmtId="0" fontId="15" fillId="33" borderId="10" xfId="0" applyFont="1" applyFill="1" applyBorder="1" applyAlignment="1" applyProtection="1">
      <alignment/>
      <protection/>
    </xf>
    <xf numFmtId="0" fontId="3" fillId="10" borderId="0" xfId="0" applyFont="1" applyFill="1" applyBorder="1" applyAlignment="1" applyProtection="1">
      <alignment horizontal="left" vertical="center" wrapText="1"/>
      <protection/>
    </xf>
    <xf numFmtId="0" fontId="0" fillId="10" borderId="0" xfId="0" applyFill="1" applyAlignment="1">
      <alignment/>
    </xf>
    <xf numFmtId="0" fontId="16" fillId="10" borderId="30" xfId="0" applyFont="1" applyFill="1" applyBorder="1" applyAlignment="1">
      <alignment horizontal="center"/>
    </xf>
    <xf numFmtId="0" fontId="93" fillId="10" borderId="10" xfId="0" applyFont="1" applyFill="1" applyBorder="1" applyAlignment="1">
      <alignment horizontal="center" vertical="center" wrapText="1"/>
    </xf>
    <xf numFmtId="0" fontId="84" fillId="10" borderId="31" xfId="0" applyFont="1" applyFill="1" applyBorder="1" applyAlignment="1">
      <alignment/>
    </xf>
    <xf numFmtId="0" fontId="84" fillId="10" borderId="33" xfId="0" applyFont="1" applyFill="1" applyBorder="1" applyAlignment="1">
      <alignment/>
    </xf>
    <xf numFmtId="0" fontId="95" fillId="34" borderId="23" xfId="0" applyFont="1" applyFill="1" applyBorder="1" applyAlignment="1">
      <alignment horizontal="center" vertical="center" wrapText="1"/>
    </xf>
    <xf numFmtId="0" fontId="95" fillId="34" borderId="28" xfId="0" applyFont="1" applyFill="1" applyBorder="1" applyAlignment="1">
      <alignment horizontal="center" vertical="center" wrapText="1"/>
    </xf>
    <xf numFmtId="0" fontId="25" fillId="0" borderId="20" xfId="0" applyFont="1" applyBorder="1" applyAlignment="1" applyProtection="1">
      <alignment vertical="top" wrapText="1"/>
      <protection/>
    </xf>
    <xf numFmtId="0" fontId="25" fillId="0" borderId="20" xfId="0" applyFont="1" applyBorder="1" applyAlignment="1" applyProtection="1">
      <alignment horizontal="left" vertical="top" wrapText="1"/>
      <protection/>
    </xf>
    <xf numFmtId="0" fontId="25" fillId="0" borderId="25" xfId="0" applyFont="1" applyBorder="1" applyAlignment="1" applyProtection="1">
      <alignment vertical="top" wrapText="1"/>
      <protection/>
    </xf>
    <xf numFmtId="0" fontId="96" fillId="0" borderId="25" xfId="0" applyFont="1" applyBorder="1" applyAlignment="1" applyProtection="1">
      <alignment vertical="top" wrapText="1"/>
      <protection/>
    </xf>
    <xf numFmtId="0" fontId="95" fillId="34" borderId="10" xfId="0" applyFont="1" applyFill="1" applyBorder="1" applyAlignment="1">
      <alignment horizontal="center" vertical="center" wrapText="1"/>
    </xf>
    <xf numFmtId="0" fontId="3" fillId="10" borderId="32" xfId="0" applyFont="1" applyFill="1" applyBorder="1" applyAlignment="1" applyProtection="1">
      <alignment horizontal="left" vertical="center" wrapText="1"/>
      <protection/>
    </xf>
    <xf numFmtId="0" fontId="3" fillId="10" borderId="0" xfId="0" applyFont="1" applyFill="1" applyBorder="1" applyAlignment="1" applyProtection="1">
      <alignment horizontal="left" vertical="center" wrapText="1"/>
      <protection/>
    </xf>
    <xf numFmtId="0" fontId="0" fillId="0" borderId="0" xfId="0" applyAlignment="1">
      <alignment wrapText="1"/>
    </xf>
    <xf numFmtId="1" fontId="2" fillId="33" borderId="10" xfId="0" applyNumberFormat="1" applyFont="1" applyFill="1" applyBorder="1" applyAlignment="1" applyProtection="1">
      <alignment horizontal="left" wrapText="1"/>
      <protection locked="0"/>
    </xf>
    <xf numFmtId="0" fontId="97" fillId="0" borderId="0" xfId="0" applyFont="1" applyAlignment="1">
      <alignment vertical="center" wrapText="1"/>
    </xf>
    <xf numFmtId="15" fontId="2" fillId="33" borderId="12" xfId="0" applyNumberFormat="1" applyFont="1" applyFill="1" applyBorder="1" applyAlignment="1" applyProtection="1">
      <alignment horizontal="center"/>
      <protection/>
    </xf>
    <xf numFmtId="0" fontId="76" fillId="33" borderId="12" xfId="53" applyFill="1" applyBorder="1" applyAlignment="1" applyProtection="1">
      <alignment/>
      <protection locked="0"/>
    </xf>
    <xf numFmtId="0" fontId="3" fillId="33" borderId="48" xfId="0" applyFont="1" applyFill="1" applyBorder="1" applyAlignment="1" applyProtection="1">
      <alignment horizontal="center" vertical="center" wrapText="1"/>
      <protection/>
    </xf>
    <xf numFmtId="182" fontId="2" fillId="33" borderId="43" xfId="42" applyNumberFormat="1" applyFont="1" applyFill="1" applyBorder="1" applyAlignment="1" applyProtection="1">
      <alignment vertical="top" wrapText="1"/>
      <protection/>
    </xf>
    <xf numFmtId="0" fontId="2" fillId="0" borderId="16" xfId="0" applyFont="1" applyFill="1" applyBorder="1" applyAlignment="1" applyProtection="1">
      <alignment/>
      <protection/>
    </xf>
    <xf numFmtId="0" fontId="2" fillId="33" borderId="49" xfId="0" applyFont="1" applyFill="1" applyBorder="1" applyAlignment="1" applyProtection="1">
      <alignment vertical="top" wrapText="1"/>
      <protection/>
    </xf>
    <xf numFmtId="0" fontId="2" fillId="33" borderId="50" xfId="0" applyFont="1" applyFill="1" applyBorder="1" applyAlignment="1" applyProtection="1">
      <alignment vertical="top" wrapText="1"/>
      <protection/>
    </xf>
    <xf numFmtId="182" fontId="2" fillId="33" borderId="0" xfId="42" applyNumberFormat="1" applyFont="1" applyFill="1" applyBorder="1" applyAlignment="1" applyProtection="1">
      <alignment vertical="top" wrapText="1"/>
      <protection/>
    </xf>
    <xf numFmtId="182" fontId="2" fillId="10" borderId="16" xfId="42" applyNumberFormat="1" applyFont="1" applyFill="1" applyBorder="1" applyAlignment="1" applyProtection="1">
      <alignment vertical="top" wrapText="1"/>
      <protection/>
    </xf>
    <xf numFmtId="182" fontId="84" fillId="0" borderId="0" xfId="42" applyNumberFormat="1" applyFont="1" applyAlignment="1">
      <alignment/>
    </xf>
    <xf numFmtId="182" fontId="2" fillId="33" borderId="17" xfId="42" applyNumberFormat="1" applyFont="1" applyFill="1" applyBorder="1" applyAlignment="1" applyProtection="1">
      <alignment vertical="top" wrapText="1"/>
      <protection/>
    </xf>
    <xf numFmtId="182" fontId="84" fillId="0" borderId="16" xfId="42" applyNumberFormat="1" applyFont="1" applyBorder="1" applyAlignment="1">
      <alignment/>
    </xf>
    <xf numFmtId="182" fontId="2" fillId="10" borderId="17" xfId="42" applyNumberFormat="1" applyFont="1" applyFill="1" applyBorder="1" applyAlignment="1" applyProtection="1">
      <alignment vertical="top" wrapText="1"/>
      <protection/>
    </xf>
    <xf numFmtId="182" fontId="2" fillId="33" borderId="51" xfId="42" applyNumberFormat="1" applyFont="1" applyFill="1" applyBorder="1" applyAlignment="1" applyProtection="1">
      <alignment vertical="top" wrapText="1"/>
      <protection/>
    </xf>
    <xf numFmtId="182" fontId="2" fillId="33" borderId="25" xfId="42" applyNumberFormat="1" applyFont="1" applyFill="1" applyBorder="1" applyAlignment="1" applyProtection="1">
      <alignment vertical="top" wrapText="1"/>
      <protection/>
    </xf>
    <xf numFmtId="10" fontId="3" fillId="0" borderId="0" xfId="59" applyNumberFormat="1" applyFont="1" applyFill="1" applyBorder="1" applyAlignment="1" applyProtection="1">
      <alignment vertical="top" wrapText="1"/>
      <protection/>
    </xf>
    <xf numFmtId="43" fontId="3" fillId="0" borderId="0" xfId="42" applyFont="1" applyFill="1" applyBorder="1" applyAlignment="1" applyProtection="1">
      <alignment vertical="top" wrapText="1"/>
      <protection/>
    </xf>
    <xf numFmtId="182" fontId="2" fillId="10" borderId="51" xfId="42" applyNumberFormat="1" applyFont="1" applyFill="1" applyBorder="1" applyAlignment="1" applyProtection="1">
      <alignment vertical="top" wrapText="1"/>
      <protection/>
    </xf>
    <xf numFmtId="0" fontId="3" fillId="33" borderId="14" xfId="0" applyFont="1" applyFill="1" applyBorder="1" applyAlignment="1" applyProtection="1">
      <alignment horizontal="center" vertical="center" wrapText="1"/>
      <protection/>
    </xf>
    <xf numFmtId="0" fontId="3" fillId="33" borderId="18" xfId="0" applyFont="1" applyFill="1" applyBorder="1" applyAlignment="1" applyProtection="1">
      <alignment horizontal="center" vertical="center" wrapText="1"/>
      <protection/>
    </xf>
    <xf numFmtId="0" fontId="2" fillId="10" borderId="32" xfId="0" applyFont="1" applyFill="1" applyBorder="1" applyAlignment="1" applyProtection="1">
      <alignment vertical="center" wrapText="1"/>
      <protection/>
    </xf>
    <xf numFmtId="0" fontId="76" fillId="33" borderId="10" xfId="53" applyFill="1" applyBorder="1" applyAlignment="1" applyProtection="1">
      <alignment vertical="top" wrapText="1"/>
      <protection locked="0"/>
    </xf>
    <xf numFmtId="172" fontId="76" fillId="36" borderId="13" xfId="53" applyNumberFormat="1" applyFill="1" applyBorder="1" applyAlignment="1" applyProtection="1">
      <alignment horizontal="left"/>
      <protection locked="0"/>
    </xf>
    <xf numFmtId="17" fontId="2" fillId="33" borderId="11" xfId="0" applyNumberFormat="1" applyFont="1" applyFill="1" applyBorder="1" applyAlignment="1" applyProtection="1">
      <alignment horizontal="left"/>
      <protection locked="0"/>
    </xf>
    <xf numFmtId="0" fontId="3" fillId="16" borderId="38" xfId="0" applyFont="1" applyFill="1" applyBorder="1" applyAlignment="1" applyProtection="1">
      <alignment horizontal="center" vertical="center" wrapText="1"/>
      <protection/>
    </xf>
    <xf numFmtId="0" fontId="3" fillId="16" borderId="10" xfId="0" applyFont="1" applyFill="1" applyBorder="1" applyAlignment="1" applyProtection="1">
      <alignment horizontal="center" vertical="center" wrapText="1"/>
      <protection/>
    </xf>
    <xf numFmtId="0" fontId="3" fillId="16" borderId="24" xfId="0" applyFont="1" applyFill="1" applyBorder="1" applyAlignment="1" applyProtection="1">
      <alignment horizontal="center" vertical="center" wrapText="1"/>
      <protection/>
    </xf>
    <xf numFmtId="0" fontId="11" fillId="10" borderId="0" xfId="0" applyFont="1" applyFill="1" applyBorder="1" applyAlignment="1" applyProtection="1">
      <alignment horizontal="left" vertical="center" wrapText="1"/>
      <protection/>
    </xf>
    <xf numFmtId="0" fontId="15" fillId="10" borderId="0" xfId="0" applyFont="1" applyFill="1" applyBorder="1" applyAlignment="1" applyProtection="1">
      <alignment horizontal="left" vertical="top" wrapText="1"/>
      <protection/>
    </xf>
    <xf numFmtId="0" fontId="90" fillId="0" borderId="10" xfId="0" applyFont="1" applyFill="1" applyBorder="1" applyAlignment="1">
      <alignment wrapText="1"/>
    </xf>
    <xf numFmtId="49" fontId="15" fillId="10" borderId="30" xfId="0" applyNumberFormat="1" applyFont="1" applyFill="1" applyBorder="1" applyAlignment="1">
      <alignment horizontal="left" vertical="top" wrapText="1"/>
    </xf>
    <xf numFmtId="0" fontId="4" fillId="33" borderId="52" xfId="0" applyFont="1" applyFill="1" applyBorder="1" applyAlignment="1" applyProtection="1">
      <alignment horizontal="left" vertical="top" wrapText="1"/>
      <protection/>
    </xf>
    <xf numFmtId="0" fontId="4" fillId="33" borderId="53" xfId="0" applyFont="1" applyFill="1" applyBorder="1" applyAlignment="1" applyProtection="1">
      <alignment horizontal="left" vertical="top" wrapText="1"/>
      <protection/>
    </xf>
    <xf numFmtId="43" fontId="4" fillId="33" borderId="36" xfId="42" applyFont="1" applyFill="1" applyBorder="1" applyAlignment="1" applyProtection="1">
      <alignment horizontal="left" vertical="top" wrapText="1"/>
      <protection/>
    </xf>
    <xf numFmtId="43" fontId="98" fillId="33" borderId="36" xfId="42" applyFont="1" applyFill="1" applyBorder="1" applyAlignment="1" applyProtection="1">
      <alignment horizontal="left" vertical="top" wrapText="1"/>
      <protection/>
    </xf>
    <xf numFmtId="43" fontId="4" fillId="33" borderId="54" xfId="42" applyFont="1" applyFill="1" applyBorder="1" applyAlignment="1" applyProtection="1">
      <alignment horizontal="left" vertical="top" wrapText="1"/>
      <protection/>
    </xf>
    <xf numFmtId="0" fontId="16" fillId="33" borderId="52" xfId="0" applyFont="1" applyFill="1" applyBorder="1" applyAlignment="1" applyProtection="1">
      <alignment horizontal="left" vertical="top" wrapText="1"/>
      <protection/>
    </xf>
    <xf numFmtId="0" fontId="16" fillId="33" borderId="53" xfId="0" applyFont="1" applyFill="1" applyBorder="1" applyAlignment="1" applyProtection="1">
      <alignment horizontal="left" vertical="top" wrapText="1"/>
      <protection/>
    </xf>
    <xf numFmtId="0" fontId="16" fillId="33" borderId="36" xfId="0" applyFont="1" applyFill="1" applyBorder="1" applyAlignment="1" applyProtection="1">
      <alignment horizontal="left" vertical="top" wrapText="1"/>
      <protection/>
    </xf>
    <xf numFmtId="0" fontId="16" fillId="33" borderId="54" xfId="0" applyFont="1" applyFill="1" applyBorder="1" applyAlignment="1" applyProtection="1">
      <alignment horizontal="left" vertical="top" wrapText="1"/>
      <protection/>
    </xf>
    <xf numFmtId="43" fontId="15" fillId="33" borderId="43" xfId="42" applyFont="1" applyFill="1" applyBorder="1" applyAlignment="1" applyProtection="1">
      <alignment vertical="top" wrapText="1"/>
      <protection/>
    </xf>
    <xf numFmtId="0" fontId="2" fillId="33" borderId="14" xfId="0" applyFont="1" applyFill="1" applyBorder="1" applyAlignment="1" applyProtection="1">
      <alignment horizontal="right" vertical="top" wrapText="1"/>
      <protection/>
    </xf>
    <xf numFmtId="0" fontId="3" fillId="37" borderId="14" xfId="0" applyFont="1" applyFill="1" applyBorder="1" applyAlignment="1" applyProtection="1">
      <alignment vertical="top" wrapText="1"/>
      <protection/>
    </xf>
    <xf numFmtId="43" fontId="2" fillId="33" borderId="37" xfId="42" applyFont="1" applyFill="1" applyBorder="1" applyAlignment="1" applyProtection="1">
      <alignment vertical="top" wrapText="1"/>
      <protection/>
    </xf>
    <xf numFmtId="43" fontId="84" fillId="0" borderId="0" xfId="42" applyFont="1" applyAlignment="1">
      <alignment/>
    </xf>
    <xf numFmtId="43" fontId="2" fillId="33" borderId="55" xfId="42" applyFont="1" applyFill="1" applyBorder="1" applyAlignment="1" applyProtection="1">
      <alignment vertical="top" wrapText="1"/>
      <protection/>
    </xf>
    <xf numFmtId="0" fontId="3" fillId="37" borderId="52" xfId="0" applyFont="1" applyFill="1" applyBorder="1" applyAlignment="1" applyProtection="1">
      <alignment vertical="top" wrapText="1"/>
      <protection/>
    </xf>
    <xf numFmtId="0" fontId="3" fillId="37" borderId="40" xfId="0" applyFont="1" applyFill="1" applyBorder="1" applyAlignment="1" applyProtection="1">
      <alignment vertical="top" wrapText="1"/>
      <protection/>
    </xf>
    <xf numFmtId="17" fontId="2" fillId="33" borderId="12" xfId="0" applyNumberFormat="1" applyFont="1" applyFill="1" applyBorder="1" applyAlignment="1" applyProtection="1">
      <alignment vertical="top" wrapText="1"/>
      <protection/>
    </xf>
    <xf numFmtId="0" fontId="15" fillId="10" borderId="16" xfId="0" applyFont="1" applyFill="1" applyBorder="1" applyAlignment="1" applyProtection="1">
      <alignment vertical="top" wrapText="1"/>
      <protection/>
    </xf>
    <xf numFmtId="0" fontId="4" fillId="33" borderId="16" xfId="0" applyFont="1" applyFill="1" applyBorder="1" applyAlignment="1" applyProtection="1">
      <alignment horizontal="left" vertical="top" wrapText="1"/>
      <protection/>
    </xf>
    <xf numFmtId="43" fontId="4" fillId="33" borderId="16" xfId="42" applyFont="1" applyFill="1" applyBorder="1" applyAlignment="1" applyProtection="1">
      <alignment horizontal="left" vertical="top" wrapText="1"/>
      <protection/>
    </xf>
    <xf numFmtId="43" fontId="99" fillId="33" borderId="16" xfId="42" applyFont="1" applyFill="1" applyBorder="1" applyAlignment="1" applyProtection="1">
      <alignment horizontal="left" vertical="top" wrapText="1"/>
      <protection/>
    </xf>
    <xf numFmtId="43" fontId="100" fillId="33" borderId="16" xfId="42" applyFont="1" applyFill="1" applyBorder="1" applyAlignment="1" applyProtection="1">
      <alignment horizontal="left" vertical="top" wrapText="1"/>
      <protection/>
    </xf>
    <xf numFmtId="0" fontId="0" fillId="0" borderId="16" xfId="0" applyBorder="1" applyAlignment="1">
      <alignment/>
    </xf>
    <xf numFmtId="0" fontId="4" fillId="33" borderId="56" xfId="0" applyFont="1" applyFill="1" applyBorder="1" applyAlignment="1" applyProtection="1">
      <alignment horizontal="left" vertical="top" wrapText="1"/>
      <protection/>
    </xf>
    <xf numFmtId="0" fontId="0" fillId="33" borderId="0" xfId="0" applyFill="1" applyBorder="1" applyAlignment="1">
      <alignment/>
    </xf>
    <xf numFmtId="0" fontId="0" fillId="33" borderId="10" xfId="0" applyFill="1" applyBorder="1" applyAlignment="1">
      <alignment vertical="top" wrapText="1"/>
    </xf>
    <xf numFmtId="0" fontId="33" fillId="0" borderId="0" xfId="0" applyFont="1" applyAlignment="1">
      <alignment horizontal="justify" vertical="center" wrapText="1"/>
    </xf>
    <xf numFmtId="0" fontId="33" fillId="0" borderId="0" xfId="0" applyFont="1" applyAlignment="1">
      <alignment horizontal="justify" vertical="top" wrapText="1"/>
    </xf>
    <xf numFmtId="0" fontId="0" fillId="33" borderId="0" xfId="0" applyFill="1" applyBorder="1" applyAlignment="1">
      <alignment vertical="top" wrapText="1"/>
    </xf>
    <xf numFmtId="43" fontId="2" fillId="33" borderId="37" xfId="0" applyNumberFormat="1" applyFont="1" applyFill="1" applyBorder="1" applyAlignment="1" applyProtection="1">
      <alignment vertical="top" wrapText="1"/>
      <protection/>
    </xf>
    <xf numFmtId="182" fontId="84" fillId="0" borderId="0" xfId="0" applyNumberFormat="1" applyFont="1" applyAlignment="1">
      <alignment/>
    </xf>
    <xf numFmtId="0" fontId="84" fillId="0" borderId="16" xfId="0" applyFont="1" applyBorder="1" applyAlignment="1">
      <alignment/>
    </xf>
    <xf numFmtId="43" fontId="84" fillId="0" borderId="16" xfId="42" applyFont="1" applyBorder="1" applyAlignment="1">
      <alignment/>
    </xf>
    <xf numFmtId="17" fontId="84" fillId="0" borderId="16" xfId="0" applyNumberFormat="1" applyFont="1" applyBorder="1" applyAlignment="1">
      <alignment/>
    </xf>
    <xf numFmtId="0" fontId="33" fillId="33" borderId="35" xfId="0" applyFont="1" applyFill="1" applyBorder="1" applyAlignment="1" applyProtection="1">
      <alignment horizontal="center" vertical="center" wrapText="1"/>
      <protection/>
    </xf>
    <xf numFmtId="0" fontId="4" fillId="33" borderId="57" xfId="0" applyFont="1" applyFill="1" applyBorder="1" applyAlignment="1" applyProtection="1">
      <alignment vertical="top" wrapText="1"/>
      <protection/>
    </xf>
    <xf numFmtId="43" fontId="15" fillId="33" borderId="43" xfId="0" applyNumberFormat="1" applyFont="1" applyFill="1" applyBorder="1" applyAlignment="1" applyProtection="1">
      <alignment vertical="top" wrapText="1"/>
      <protection/>
    </xf>
    <xf numFmtId="0" fontId="101" fillId="0" borderId="16" xfId="0" applyFont="1" applyBorder="1" applyAlignment="1">
      <alignment/>
    </xf>
    <xf numFmtId="3" fontId="3" fillId="0" borderId="0" xfId="0" applyNumberFormat="1" applyFont="1" applyFill="1" applyBorder="1" applyAlignment="1" applyProtection="1">
      <alignment vertical="top" wrapText="1"/>
      <protection/>
    </xf>
    <xf numFmtId="178" fontId="4" fillId="33" borderId="16" xfId="42" applyNumberFormat="1" applyFont="1" applyFill="1" applyBorder="1" applyAlignment="1" applyProtection="1">
      <alignment horizontal="left" vertical="top" wrapText="1"/>
      <protection/>
    </xf>
    <xf numFmtId="0" fontId="90" fillId="0" borderId="10" xfId="0" applyFont="1" applyFill="1" applyBorder="1" applyAlignment="1">
      <alignment horizontal="center" vertical="top" wrapText="1"/>
    </xf>
    <xf numFmtId="0" fontId="35" fillId="33" borderId="21" xfId="0" applyFont="1" applyFill="1" applyBorder="1" applyAlignment="1" applyProtection="1">
      <alignment horizontal="left" vertical="center" wrapText="1"/>
      <protection/>
    </xf>
    <xf numFmtId="0" fontId="35" fillId="33" borderId="12" xfId="0" applyFont="1" applyFill="1" applyBorder="1" applyAlignment="1" applyProtection="1">
      <alignment horizontal="left" vertical="center" wrapText="1"/>
      <protection/>
    </xf>
    <xf numFmtId="0" fontId="2" fillId="33" borderId="12" xfId="0" applyFont="1" applyFill="1" applyBorder="1" applyAlignment="1" applyProtection="1">
      <alignment horizontal="left" vertical="center" wrapText="1"/>
      <protection/>
    </xf>
    <xf numFmtId="0" fontId="2" fillId="0" borderId="12" xfId="0" applyFont="1" applyFill="1" applyBorder="1" applyAlignment="1" applyProtection="1">
      <alignment horizontal="left" vertical="center" wrapText="1"/>
      <protection/>
    </xf>
    <xf numFmtId="0" fontId="2" fillId="33" borderId="58" xfId="0" applyFont="1" applyFill="1" applyBorder="1" applyAlignment="1" applyProtection="1">
      <alignment horizontal="left" vertical="center" wrapText="1"/>
      <protection/>
    </xf>
    <xf numFmtId="0" fontId="2" fillId="33" borderId="14" xfId="0" applyFont="1" applyFill="1" applyBorder="1" applyAlignment="1" applyProtection="1">
      <alignment horizontal="left" vertical="center" wrapText="1"/>
      <protection/>
    </xf>
    <xf numFmtId="0" fontId="2" fillId="33" borderId="21" xfId="0" applyFont="1" applyFill="1" applyBorder="1" applyAlignment="1" applyProtection="1">
      <alignment horizontal="left" vertical="center" wrapText="1"/>
      <protection/>
    </xf>
    <xf numFmtId="0" fontId="2" fillId="33" borderId="59" xfId="0" applyFont="1" applyFill="1" applyBorder="1" applyAlignment="1" applyProtection="1">
      <alignment horizontal="left" vertical="center" wrapText="1"/>
      <protection/>
    </xf>
    <xf numFmtId="0" fontId="4" fillId="33" borderId="34" xfId="0" applyFont="1" applyFill="1" applyBorder="1" applyAlignment="1" applyProtection="1">
      <alignment horizontal="left" vertical="top" wrapText="1"/>
      <protection/>
    </xf>
    <xf numFmtId="0" fontId="15" fillId="33" borderId="34" xfId="0" applyFont="1" applyFill="1" applyBorder="1" applyAlignment="1" applyProtection="1">
      <alignment horizontal="left" vertical="top" wrapText="1"/>
      <protection/>
    </xf>
    <xf numFmtId="0" fontId="3" fillId="10" borderId="29" xfId="0" applyFont="1" applyFill="1" applyBorder="1" applyAlignment="1" applyProtection="1">
      <alignment horizontal="right"/>
      <protection/>
    </xf>
    <xf numFmtId="0" fontId="3" fillId="10" borderId="0" xfId="0" applyFont="1" applyFill="1" applyBorder="1" applyAlignment="1" applyProtection="1">
      <alignment horizontal="right"/>
      <protection/>
    </xf>
    <xf numFmtId="15" fontId="2" fillId="33" borderId="22" xfId="0" applyNumberFormat="1" applyFont="1" applyFill="1" applyBorder="1" applyAlignment="1" applyProtection="1">
      <alignment horizontal="center"/>
      <protection/>
    </xf>
    <xf numFmtId="0" fontId="2" fillId="33" borderId="21" xfId="0" applyFont="1" applyFill="1" applyBorder="1" applyAlignment="1" applyProtection="1">
      <alignment horizontal="center"/>
      <protection/>
    </xf>
    <xf numFmtId="0" fontId="3" fillId="10" borderId="29" xfId="0" applyFont="1" applyFill="1" applyBorder="1" applyAlignment="1" applyProtection="1">
      <alignment horizontal="right" wrapText="1"/>
      <protection/>
    </xf>
    <xf numFmtId="0" fontId="3" fillId="10" borderId="30" xfId="0" applyFont="1" applyFill="1" applyBorder="1" applyAlignment="1" applyProtection="1">
      <alignment horizontal="right" wrapText="1"/>
      <protection/>
    </xf>
    <xf numFmtId="0" fontId="3" fillId="10" borderId="0" xfId="0" applyFont="1" applyFill="1" applyBorder="1" applyAlignment="1" applyProtection="1">
      <alignment horizontal="right" wrapText="1"/>
      <protection/>
    </xf>
    <xf numFmtId="0" fontId="3" fillId="10" borderId="29" xfId="0" applyFont="1" applyFill="1" applyBorder="1" applyAlignment="1" applyProtection="1">
      <alignment horizontal="right" vertical="top" wrapText="1"/>
      <protection/>
    </xf>
    <xf numFmtId="0" fontId="3" fillId="10" borderId="30" xfId="0" applyFont="1" applyFill="1" applyBorder="1" applyAlignment="1" applyProtection="1">
      <alignment horizontal="right" vertical="top" wrapText="1"/>
      <protection/>
    </xf>
    <xf numFmtId="0" fontId="3" fillId="10" borderId="32"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3" fillId="10" borderId="0" xfId="0" applyFont="1" applyFill="1" applyBorder="1" applyAlignment="1" applyProtection="1">
      <alignment horizontal="left" vertical="center" wrapText="1"/>
      <protection/>
    </xf>
    <xf numFmtId="0" fontId="2" fillId="33" borderId="48" xfId="0" applyFont="1" applyFill="1" applyBorder="1" applyAlignment="1" applyProtection="1">
      <alignment vertical="top" wrapText="1"/>
      <protection locked="0"/>
    </xf>
    <xf numFmtId="0" fontId="2" fillId="33" borderId="23" xfId="0" applyFont="1" applyFill="1" applyBorder="1" applyAlignment="1" applyProtection="1">
      <alignment vertical="top" wrapText="1"/>
      <protection locked="0"/>
    </xf>
    <xf numFmtId="3" fontId="2" fillId="33" borderId="48" xfId="0" applyNumberFormat="1" applyFont="1" applyFill="1" applyBorder="1" applyAlignment="1" applyProtection="1">
      <alignment vertical="top" wrapText="1"/>
      <protection locked="0"/>
    </xf>
    <xf numFmtId="3" fontId="2" fillId="33" borderId="23" xfId="0" applyNumberFormat="1" applyFont="1" applyFill="1" applyBorder="1" applyAlignment="1" applyProtection="1">
      <alignment vertical="top" wrapText="1"/>
      <protection locked="0"/>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top" wrapText="1"/>
      <protection locked="0"/>
    </xf>
    <xf numFmtId="3" fontId="2" fillId="0" borderId="0" xfId="0" applyNumberFormat="1" applyFont="1" applyFill="1" applyBorder="1" applyAlignment="1" applyProtection="1">
      <alignment vertical="top" wrapText="1"/>
      <protection locked="0"/>
    </xf>
    <xf numFmtId="0" fontId="10" fillId="10" borderId="29" xfId="0" applyFont="1" applyFill="1" applyBorder="1" applyAlignment="1" applyProtection="1">
      <alignment horizontal="center" wrapText="1"/>
      <protection/>
    </xf>
    <xf numFmtId="0" fontId="10" fillId="10" borderId="0" xfId="0" applyFont="1" applyFill="1" applyBorder="1" applyAlignment="1" applyProtection="1">
      <alignment horizontal="center" wrapText="1"/>
      <protection/>
    </xf>
    <xf numFmtId="3" fontId="2" fillId="36" borderId="48" xfId="0" applyNumberFormat="1" applyFont="1" applyFill="1" applyBorder="1" applyAlignment="1" applyProtection="1">
      <alignment horizontal="left" vertical="top" wrapText="1"/>
      <protection locked="0"/>
    </xf>
    <xf numFmtId="3" fontId="2" fillId="36" borderId="23" xfId="0" applyNumberFormat="1" applyFont="1" applyFill="1" applyBorder="1" applyAlignment="1" applyProtection="1">
      <alignment horizontal="left" vertical="top" wrapText="1"/>
      <protection locked="0"/>
    </xf>
    <xf numFmtId="0" fontId="2" fillId="33" borderId="48" xfId="0" applyFont="1" applyFill="1" applyBorder="1" applyAlignment="1" applyProtection="1">
      <alignment horizontal="center" vertical="top" wrapText="1"/>
      <protection locked="0"/>
    </xf>
    <xf numFmtId="0" fontId="2" fillId="33" borderId="23" xfId="0" applyFont="1" applyFill="1" applyBorder="1" applyAlignment="1" applyProtection="1">
      <alignment horizontal="center" vertical="top" wrapText="1"/>
      <protection locked="0"/>
    </xf>
    <xf numFmtId="0" fontId="5" fillId="10" borderId="0" xfId="0" applyFont="1" applyFill="1" applyBorder="1" applyAlignment="1" applyProtection="1">
      <alignment horizontal="left" vertical="top" wrapText="1"/>
      <protection/>
    </xf>
    <xf numFmtId="0" fontId="14" fillId="33" borderId="48" xfId="0" applyFont="1" applyFill="1" applyBorder="1" applyAlignment="1" applyProtection="1">
      <alignment horizontal="center"/>
      <protection/>
    </xf>
    <xf numFmtId="0" fontId="14" fillId="33" borderId="24" xfId="0" applyFont="1" applyFill="1" applyBorder="1" applyAlignment="1" applyProtection="1">
      <alignment horizontal="center"/>
      <protection/>
    </xf>
    <xf numFmtId="0" fontId="14" fillId="33" borderId="23" xfId="0" applyFont="1" applyFill="1" applyBorder="1" applyAlignment="1" applyProtection="1">
      <alignment horizontal="center"/>
      <protection/>
    </xf>
    <xf numFmtId="0" fontId="11" fillId="10" borderId="0" xfId="0" applyFont="1" applyFill="1" applyBorder="1" applyAlignment="1" applyProtection="1">
      <alignment vertical="top" wrapText="1"/>
      <protection/>
    </xf>
    <xf numFmtId="0" fontId="3" fillId="33" borderId="48" xfId="0" applyFont="1" applyFill="1" applyBorder="1" applyAlignment="1" applyProtection="1">
      <alignment horizontal="center" vertical="top" wrapText="1"/>
      <protection/>
    </xf>
    <xf numFmtId="0" fontId="3" fillId="33" borderId="23" xfId="0" applyFont="1" applyFill="1" applyBorder="1" applyAlignment="1" applyProtection="1">
      <alignment horizontal="center" vertical="top" wrapText="1"/>
      <protection/>
    </xf>
    <xf numFmtId="0" fontId="10" fillId="10" borderId="0" xfId="0" applyFont="1" applyFill="1" applyBorder="1" applyAlignment="1" applyProtection="1">
      <alignment horizontal="center"/>
      <protection/>
    </xf>
    <xf numFmtId="182" fontId="84" fillId="0" borderId="45" xfId="42" applyNumberFormat="1" applyFont="1" applyBorder="1" applyAlignment="1">
      <alignment horizontal="center"/>
    </xf>
    <xf numFmtId="182" fontId="84" fillId="0" borderId="36" xfId="42" applyNumberFormat="1" applyFont="1" applyBorder="1" applyAlignment="1">
      <alignment horizontal="center"/>
    </xf>
    <xf numFmtId="0" fontId="3" fillId="10" borderId="58" xfId="0" applyFont="1" applyFill="1" applyBorder="1" applyAlignment="1" applyProtection="1">
      <alignment horizontal="center" vertical="top" wrapText="1"/>
      <protection/>
    </xf>
    <xf numFmtId="0" fontId="3" fillId="10" borderId="49" xfId="0" applyFont="1" applyFill="1" applyBorder="1" applyAlignment="1" applyProtection="1">
      <alignment horizontal="center" vertical="top" wrapText="1"/>
      <protection/>
    </xf>
    <xf numFmtId="0" fontId="2" fillId="33" borderId="42" xfId="0" applyFont="1" applyFill="1" applyBorder="1" applyAlignment="1" applyProtection="1">
      <alignment horizontal="center" vertical="top" wrapText="1"/>
      <protection/>
    </xf>
    <xf numFmtId="0" fontId="2" fillId="33" borderId="60" xfId="0" applyFont="1" applyFill="1" applyBorder="1" applyAlignment="1" applyProtection="1">
      <alignment horizontal="center" vertical="top" wrapText="1"/>
      <protection/>
    </xf>
    <xf numFmtId="0" fontId="2" fillId="33" borderId="53" xfId="0" applyFont="1" applyFill="1" applyBorder="1" applyAlignment="1" applyProtection="1">
      <alignment horizontal="center" vertical="top" wrapText="1"/>
      <protection/>
    </xf>
    <xf numFmtId="0" fontId="2" fillId="33" borderId="27" xfId="0" applyFont="1" applyFill="1" applyBorder="1" applyAlignment="1" applyProtection="1">
      <alignment horizontal="center" vertical="top" wrapText="1"/>
      <protection/>
    </xf>
    <xf numFmtId="0" fontId="2" fillId="33" borderId="61" xfId="0" applyFont="1" applyFill="1" applyBorder="1" applyAlignment="1" applyProtection="1">
      <alignment horizontal="center" vertical="top" wrapText="1"/>
      <protection/>
    </xf>
    <xf numFmtId="0" fontId="2" fillId="10" borderId="49" xfId="0" applyFont="1" applyFill="1" applyBorder="1" applyAlignment="1" applyProtection="1">
      <alignment horizontal="center" vertical="top" wrapText="1"/>
      <protection/>
    </xf>
    <xf numFmtId="0" fontId="4" fillId="33" borderId="22" xfId="0" applyFont="1" applyFill="1" applyBorder="1" applyAlignment="1" applyProtection="1">
      <alignment horizontal="left" vertical="top" wrapText="1"/>
      <protection/>
    </xf>
    <xf numFmtId="0" fontId="4" fillId="33" borderId="34" xfId="0" applyFont="1" applyFill="1" applyBorder="1" applyAlignment="1" applyProtection="1">
      <alignment horizontal="left" vertical="top" wrapText="1"/>
      <protection/>
    </xf>
    <xf numFmtId="0" fontId="4" fillId="33" borderId="35" xfId="0" applyFont="1" applyFill="1" applyBorder="1" applyAlignment="1" applyProtection="1">
      <alignment horizontal="left" vertical="top" wrapText="1"/>
      <protection/>
    </xf>
    <xf numFmtId="0" fontId="4" fillId="33" borderId="57" xfId="0" applyFont="1" applyFill="1" applyBorder="1" applyAlignment="1" applyProtection="1">
      <alignment horizontal="left" vertical="top" wrapText="1"/>
      <protection/>
    </xf>
    <xf numFmtId="0" fontId="4" fillId="33" borderId="46" xfId="0" applyFont="1" applyFill="1" applyBorder="1" applyAlignment="1" applyProtection="1">
      <alignment horizontal="left" vertical="top" wrapText="1"/>
      <protection/>
    </xf>
    <xf numFmtId="0" fontId="4" fillId="33" borderId="47" xfId="0" applyFont="1" applyFill="1" applyBorder="1" applyAlignment="1" applyProtection="1">
      <alignment horizontal="left" vertical="top" wrapText="1"/>
      <protection/>
    </xf>
    <xf numFmtId="0" fontId="4" fillId="33" borderId="57" xfId="0" applyFont="1" applyFill="1" applyBorder="1" applyAlignment="1" applyProtection="1">
      <alignment horizontal="left" vertical="center" wrapText="1"/>
      <protection/>
    </xf>
    <xf numFmtId="0" fontId="4" fillId="33" borderId="46" xfId="0" applyFont="1" applyFill="1" applyBorder="1" applyAlignment="1" applyProtection="1">
      <alignment horizontal="left" vertical="center" wrapText="1"/>
      <protection/>
    </xf>
    <xf numFmtId="0" fontId="4" fillId="33" borderId="47" xfId="0" applyFont="1" applyFill="1" applyBorder="1" applyAlignment="1" applyProtection="1">
      <alignment horizontal="left" vertical="center" wrapText="1"/>
      <protection/>
    </xf>
    <xf numFmtId="0" fontId="99" fillId="33" borderId="57" xfId="0" applyFont="1" applyFill="1" applyBorder="1" applyAlignment="1" applyProtection="1">
      <alignment horizontal="left" vertical="center" wrapText="1"/>
      <protection/>
    </xf>
    <xf numFmtId="0" fontId="99" fillId="33" borderId="46" xfId="0" applyFont="1" applyFill="1" applyBorder="1" applyAlignment="1" applyProtection="1">
      <alignment horizontal="left" vertical="center" wrapText="1"/>
      <protection/>
    </xf>
    <xf numFmtId="0" fontId="99" fillId="33" borderId="47" xfId="0" applyFont="1" applyFill="1" applyBorder="1" applyAlignment="1" applyProtection="1">
      <alignment horizontal="left" vertical="center" wrapText="1"/>
      <protection/>
    </xf>
    <xf numFmtId="0" fontId="16" fillId="10" borderId="0" xfId="0" applyFont="1" applyFill="1" applyBorder="1" applyAlignment="1" applyProtection="1">
      <alignment horizontal="left" vertical="top" wrapText="1"/>
      <protection/>
    </xf>
    <xf numFmtId="0" fontId="16" fillId="10" borderId="0" xfId="0" applyFont="1" applyFill="1" applyBorder="1" applyAlignment="1" applyProtection="1">
      <alignment horizontal="left"/>
      <protection/>
    </xf>
    <xf numFmtId="0" fontId="16" fillId="10" borderId="30" xfId="0" applyFont="1" applyFill="1" applyBorder="1" applyAlignment="1" applyProtection="1">
      <alignment horizontal="left"/>
      <protection/>
    </xf>
    <xf numFmtId="49" fontId="15" fillId="10" borderId="30" xfId="0" applyNumberFormat="1" applyFont="1" applyFill="1" applyBorder="1" applyAlignment="1">
      <alignment horizontal="left" vertical="top" wrapText="1"/>
    </xf>
    <xf numFmtId="0" fontId="4" fillId="33" borderId="40" xfId="0" applyFont="1" applyFill="1" applyBorder="1" applyAlignment="1" applyProtection="1">
      <alignment horizontal="left" vertical="top" wrapText="1"/>
      <protection/>
    </xf>
    <xf numFmtId="0" fontId="11" fillId="10" borderId="0" xfId="0" applyFont="1" applyFill="1" applyBorder="1" applyAlignment="1" applyProtection="1">
      <alignment horizontal="left" vertical="center" wrapText="1"/>
      <protection/>
    </xf>
    <xf numFmtId="0" fontId="15" fillId="10" borderId="29" xfId="0" applyFont="1" applyFill="1" applyBorder="1" applyAlignment="1" applyProtection="1">
      <alignment horizontal="center" wrapText="1"/>
      <protection/>
    </xf>
    <xf numFmtId="0" fontId="15" fillId="10" borderId="0" xfId="0" applyFont="1" applyFill="1" applyBorder="1" applyAlignment="1" applyProtection="1">
      <alignment horizontal="center" wrapText="1"/>
      <protection/>
    </xf>
    <xf numFmtId="0" fontId="24" fillId="10" borderId="0" xfId="0" applyFont="1" applyFill="1" applyBorder="1" applyAlignment="1" applyProtection="1">
      <alignment horizontal="left"/>
      <protection/>
    </xf>
    <xf numFmtId="0" fontId="15" fillId="33" borderId="58" xfId="0" applyFont="1" applyFill="1" applyBorder="1" applyAlignment="1" applyProtection="1">
      <alignment horizontal="left" vertical="top" wrapText="1"/>
      <protection/>
    </xf>
    <xf numFmtId="0" fontId="15" fillId="33" borderId="62" xfId="0" applyFont="1" applyFill="1" applyBorder="1" applyAlignment="1" applyProtection="1">
      <alignment horizontal="left" vertical="top" wrapText="1"/>
      <protection/>
    </xf>
    <xf numFmtId="0" fontId="15" fillId="10" borderId="0" xfId="0" applyFont="1" applyFill="1" applyBorder="1" applyAlignment="1" applyProtection="1">
      <alignment horizontal="center"/>
      <protection/>
    </xf>
    <xf numFmtId="0" fontId="11" fillId="10" borderId="0" xfId="0" applyFont="1" applyFill="1" applyBorder="1" applyAlignment="1" applyProtection="1">
      <alignment horizontal="left" vertical="top" wrapText="1"/>
      <protection/>
    </xf>
    <xf numFmtId="0" fontId="16" fillId="33" borderId="38" xfId="0" applyFont="1" applyFill="1" applyBorder="1" applyAlignment="1" applyProtection="1">
      <alignment horizontal="center" vertical="top" wrapText="1"/>
      <protection/>
    </xf>
    <xf numFmtId="0" fontId="16" fillId="33" borderId="25" xfId="0" applyFont="1" applyFill="1" applyBorder="1" applyAlignment="1" applyProtection="1">
      <alignment horizontal="center" vertical="top" wrapText="1"/>
      <protection/>
    </xf>
    <xf numFmtId="0" fontId="15" fillId="33" borderId="59" xfId="0" applyFont="1" applyFill="1" applyBorder="1" applyAlignment="1" applyProtection="1">
      <alignment horizontal="left" vertical="top" wrapText="1"/>
      <protection/>
    </xf>
    <xf numFmtId="0" fontId="15" fillId="33" borderId="63" xfId="0" applyFont="1" applyFill="1" applyBorder="1" applyAlignment="1" applyProtection="1">
      <alignment horizontal="left" vertical="top" wrapText="1"/>
      <protection/>
    </xf>
    <xf numFmtId="0" fontId="93" fillId="10" borderId="0" xfId="0" applyFont="1" applyFill="1" applyAlignment="1">
      <alignment horizontal="left" wrapText="1"/>
    </xf>
    <xf numFmtId="0" fontId="93" fillId="10" borderId="0" xfId="0" applyFont="1" applyFill="1" applyAlignment="1">
      <alignment horizontal="left"/>
    </xf>
    <xf numFmtId="0" fontId="102" fillId="10" borderId="0" xfId="0" applyFont="1" applyFill="1" applyAlignment="1">
      <alignment horizontal="left"/>
    </xf>
    <xf numFmtId="0" fontId="15" fillId="33" borderId="14" xfId="0" applyFont="1" applyFill="1" applyBorder="1" applyAlignment="1" applyProtection="1">
      <alignment horizontal="center" vertical="top" wrapText="1"/>
      <protection/>
    </xf>
    <xf numFmtId="0" fontId="15" fillId="33" borderId="17" xfId="0" applyFont="1" applyFill="1" applyBorder="1" applyAlignment="1" applyProtection="1">
      <alignment horizontal="center" vertical="top" wrapText="1"/>
      <protection/>
    </xf>
    <xf numFmtId="0" fontId="15" fillId="10" borderId="0" xfId="0" applyFont="1" applyFill="1" applyBorder="1" applyAlignment="1" applyProtection="1">
      <alignment horizontal="left" vertical="top" wrapText="1"/>
      <protection/>
    </xf>
    <xf numFmtId="0" fontId="9" fillId="0" borderId="0" xfId="0" applyFont="1" applyFill="1" applyBorder="1" applyAlignment="1" applyProtection="1">
      <alignment vertical="top" wrapText="1"/>
      <protection/>
    </xf>
    <xf numFmtId="0" fontId="15" fillId="33" borderId="64" xfId="0" applyFont="1" applyFill="1" applyBorder="1" applyAlignment="1" applyProtection="1">
      <alignment horizontal="left" vertical="top" wrapText="1"/>
      <protection/>
    </xf>
    <xf numFmtId="0" fontId="15" fillId="33" borderId="65" xfId="0" applyFont="1" applyFill="1" applyBorder="1" applyAlignment="1" applyProtection="1">
      <alignment horizontal="left" vertical="top" wrapText="1"/>
      <protection/>
    </xf>
    <xf numFmtId="0" fontId="15" fillId="33" borderId="48" xfId="0" applyFont="1" applyFill="1" applyBorder="1" applyAlignment="1" applyProtection="1">
      <alignment horizontal="left" vertical="top" wrapText="1"/>
      <protection/>
    </xf>
    <xf numFmtId="0" fontId="15" fillId="33" borderId="24" xfId="0" applyFont="1" applyFill="1" applyBorder="1" applyAlignment="1" applyProtection="1">
      <alignment horizontal="left" vertical="top" wrapText="1"/>
      <protection/>
    </xf>
    <xf numFmtId="0" fontId="15" fillId="33" borderId="23" xfId="0" applyFont="1" applyFill="1" applyBorder="1" applyAlignment="1" applyProtection="1">
      <alignment horizontal="left" vertical="top" wrapText="1"/>
      <protection/>
    </xf>
    <xf numFmtId="0" fontId="8" fillId="0" borderId="0" xfId="0" applyFont="1" applyFill="1" applyBorder="1" applyAlignment="1" applyProtection="1">
      <alignment vertical="top" wrapText="1"/>
      <protection/>
    </xf>
    <xf numFmtId="0" fontId="1" fillId="0" borderId="0" xfId="0" applyFont="1" applyFill="1" applyBorder="1" applyAlignment="1" applyProtection="1">
      <alignment vertical="top" wrapText="1"/>
      <protection locked="0"/>
    </xf>
    <xf numFmtId="0" fontId="8" fillId="0" borderId="0" xfId="0" applyFont="1" applyFill="1" applyBorder="1" applyAlignment="1" applyProtection="1">
      <alignment horizontal="center" vertical="top" wrapText="1"/>
      <protection/>
    </xf>
    <xf numFmtId="0" fontId="1" fillId="0" borderId="0" xfId="0" applyFont="1" applyFill="1" applyBorder="1" applyAlignment="1" applyProtection="1">
      <alignment vertical="top" wrapText="1"/>
      <protection/>
    </xf>
    <xf numFmtId="3" fontId="1" fillId="0" borderId="0" xfId="0" applyNumberFormat="1" applyFont="1" applyFill="1" applyBorder="1" applyAlignment="1" applyProtection="1">
      <alignment vertical="top" wrapText="1"/>
      <protection locked="0"/>
    </xf>
    <xf numFmtId="0" fontId="2" fillId="33" borderId="48" xfId="0" applyFont="1" applyFill="1" applyBorder="1" applyAlignment="1" applyProtection="1">
      <alignment horizontal="center" vertical="center" wrapText="1"/>
      <protection/>
    </xf>
    <xf numFmtId="0" fontId="2" fillId="33" borderId="23" xfId="0" applyFont="1" applyFill="1" applyBorder="1" applyAlignment="1" applyProtection="1">
      <alignment horizontal="center" vertical="center" wrapText="1"/>
      <protection/>
    </xf>
    <xf numFmtId="0" fontId="2" fillId="33" borderId="26" xfId="0" applyFont="1" applyFill="1" applyBorder="1" applyAlignment="1" applyProtection="1">
      <alignment horizontal="center"/>
      <protection locked="0"/>
    </xf>
    <xf numFmtId="0" fontId="2" fillId="33" borderId="27" xfId="0" applyFont="1" applyFill="1" applyBorder="1" applyAlignment="1" applyProtection="1">
      <alignment horizontal="center"/>
      <protection locked="0"/>
    </xf>
    <xf numFmtId="0" fontId="2" fillId="33" borderId="28" xfId="0" applyFont="1" applyFill="1" applyBorder="1" applyAlignment="1" applyProtection="1">
      <alignment horizontal="center"/>
      <protection locked="0"/>
    </xf>
    <xf numFmtId="0" fontId="76" fillId="33" borderId="48" xfId="53" applyFill="1" applyBorder="1" applyAlignment="1" applyProtection="1">
      <alignment horizontal="center"/>
      <protection locked="0"/>
    </xf>
    <xf numFmtId="0" fontId="2" fillId="33" borderId="24" xfId="0" applyFont="1" applyFill="1" applyBorder="1" applyAlignment="1" applyProtection="1">
      <alignment horizontal="center"/>
      <protection locked="0"/>
    </xf>
    <xf numFmtId="0" fontId="2" fillId="33" borderId="23" xfId="0" applyFont="1" applyFill="1" applyBorder="1" applyAlignment="1" applyProtection="1">
      <alignment horizontal="center"/>
      <protection locked="0"/>
    </xf>
    <xf numFmtId="0" fontId="5" fillId="10" borderId="0" xfId="0" applyFont="1" applyFill="1" applyBorder="1" applyAlignment="1" applyProtection="1">
      <alignment horizontal="left"/>
      <protection/>
    </xf>
    <xf numFmtId="0" fontId="2" fillId="33" borderId="48" xfId="0" applyFont="1" applyFill="1" applyBorder="1" applyAlignment="1" applyProtection="1">
      <alignment horizontal="center"/>
      <protection locked="0"/>
    </xf>
    <xf numFmtId="0" fontId="3" fillId="10" borderId="32" xfId="0" applyFont="1" applyFill="1" applyBorder="1" applyAlignment="1" applyProtection="1">
      <alignment horizontal="center" vertical="center" wrapText="1"/>
      <protection/>
    </xf>
    <xf numFmtId="0" fontId="11" fillId="10" borderId="27" xfId="0" applyFont="1" applyFill="1" applyBorder="1" applyAlignment="1" applyProtection="1">
      <alignment horizontal="center" wrapText="1"/>
      <protection/>
    </xf>
    <xf numFmtId="0" fontId="15" fillId="33" borderId="64" xfId="0" applyFont="1" applyFill="1" applyBorder="1" applyAlignment="1" applyProtection="1">
      <alignment horizontal="left" vertical="center" wrapText="1"/>
      <protection/>
    </xf>
    <xf numFmtId="0" fontId="15" fillId="33" borderId="66" xfId="0" applyFont="1" applyFill="1" applyBorder="1" applyAlignment="1" applyProtection="1">
      <alignment horizontal="left" vertical="center" wrapText="1"/>
      <protection/>
    </xf>
    <xf numFmtId="0" fontId="15" fillId="33" borderId="65" xfId="0" applyFont="1" applyFill="1" applyBorder="1" applyAlignment="1" applyProtection="1">
      <alignment horizontal="left" vertical="center" wrapText="1"/>
      <protection/>
    </xf>
    <xf numFmtId="0" fontId="15" fillId="33" borderId="59" xfId="0" applyFont="1" applyFill="1" applyBorder="1" applyAlignment="1" applyProtection="1">
      <alignment horizontal="left" vertical="center" wrapText="1"/>
      <protection/>
    </xf>
    <xf numFmtId="0" fontId="15" fillId="33" borderId="67" xfId="0" applyFont="1" applyFill="1" applyBorder="1" applyAlignment="1" applyProtection="1">
      <alignment horizontal="left" vertical="center" wrapText="1"/>
      <protection/>
    </xf>
    <xf numFmtId="0" fontId="15" fillId="33" borderId="63" xfId="0" applyFont="1" applyFill="1" applyBorder="1" applyAlignment="1" applyProtection="1">
      <alignment horizontal="left" vertical="center" wrapText="1"/>
      <protection/>
    </xf>
    <xf numFmtId="0" fontId="15" fillId="33" borderId="58" xfId="0" applyFont="1" applyFill="1" applyBorder="1" applyAlignment="1" applyProtection="1">
      <alignment horizontal="left" vertical="center" wrapText="1"/>
      <protection/>
    </xf>
    <xf numFmtId="0" fontId="15" fillId="33" borderId="68" xfId="0" applyFont="1" applyFill="1" applyBorder="1" applyAlignment="1" applyProtection="1">
      <alignment horizontal="left" vertical="center" wrapText="1"/>
      <protection/>
    </xf>
    <xf numFmtId="0" fontId="15" fillId="33" borderId="62" xfId="0" applyFont="1" applyFill="1" applyBorder="1" applyAlignment="1" applyProtection="1">
      <alignment horizontal="left" vertical="center" wrapText="1"/>
      <protection/>
    </xf>
    <xf numFmtId="0" fontId="11" fillId="0" borderId="26" xfId="0" applyFont="1" applyFill="1" applyBorder="1" applyAlignment="1" applyProtection="1">
      <alignment horizontal="center" vertical="center" wrapText="1"/>
      <protection/>
    </xf>
    <xf numFmtId="0" fontId="11" fillId="0" borderId="27" xfId="0" applyFont="1" applyFill="1" applyBorder="1" applyAlignment="1" applyProtection="1">
      <alignment horizontal="center" vertical="center" wrapText="1"/>
      <protection/>
    </xf>
    <xf numFmtId="0" fontId="11" fillId="0" borderId="28" xfId="0" applyFont="1" applyFill="1" applyBorder="1" applyAlignment="1" applyProtection="1">
      <alignment horizontal="center" vertical="center" wrapText="1"/>
      <protection/>
    </xf>
    <xf numFmtId="0" fontId="11" fillId="0" borderId="29" xfId="0" applyFont="1" applyFill="1" applyBorder="1" applyAlignment="1" applyProtection="1">
      <alignment horizontal="center" vertical="center" wrapText="1"/>
      <protection/>
    </xf>
    <xf numFmtId="0" fontId="11" fillId="0" borderId="0" xfId="0" applyFont="1" applyFill="1" applyBorder="1" applyAlignment="1" applyProtection="1">
      <alignment horizontal="center" vertical="center" wrapText="1"/>
      <protection/>
    </xf>
    <xf numFmtId="0" fontId="11" fillId="0" borderId="30" xfId="0" applyFont="1" applyFill="1" applyBorder="1" applyAlignment="1" applyProtection="1">
      <alignment horizontal="center" vertical="center" wrapText="1"/>
      <protection/>
    </xf>
    <xf numFmtId="0" fontId="11" fillId="0" borderId="31" xfId="0" applyFont="1" applyFill="1" applyBorder="1" applyAlignment="1" applyProtection="1">
      <alignment horizontal="center" vertical="center" wrapText="1"/>
      <protection/>
    </xf>
    <xf numFmtId="0" fontId="11" fillId="0" borderId="32" xfId="0" applyFont="1" applyFill="1" applyBorder="1" applyAlignment="1" applyProtection="1">
      <alignment horizontal="center" vertical="center" wrapText="1"/>
      <protection/>
    </xf>
    <xf numFmtId="0" fontId="11" fillId="0" borderId="33" xfId="0" applyFont="1" applyFill="1" applyBorder="1" applyAlignment="1" applyProtection="1">
      <alignment horizontal="center" vertical="center" wrapText="1"/>
      <protection/>
    </xf>
    <xf numFmtId="0" fontId="20" fillId="33" borderId="48" xfId="0" applyFont="1" applyFill="1" applyBorder="1" applyAlignment="1" applyProtection="1">
      <alignment horizontal="left" vertical="center" wrapText="1"/>
      <protection/>
    </xf>
    <xf numFmtId="0" fontId="20" fillId="33" borderId="23" xfId="0" applyFont="1" applyFill="1" applyBorder="1" applyAlignment="1" applyProtection="1">
      <alignment horizontal="left" vertical="center" wrapText="1"/>
      <protection/>
    </xf>
    <xf numFmtId="0" fontId="2" fillId="33" borderId="48" xfId="0" applyFont="1" applyFill="1" applyBorder="1" applyAlignment="1" applyProtection="1">
      <alignment horizontal="left" vertical="center" wrapText="1"/>
      <protection/>
    </xf>
    <xf numFmtId="0" fontId="2" fillId="33" borderId="23" xfId="0" applyFont="1" applyFill="1" applyBorder="1" applyAlignment="1" applyProtection="1">
      <alignment horizontal="left" vertical="center" wrapText="1"/>
      <protection/>
    </xf>
    <xf numFmtId="0" fontId="22" fillId="10" borderId="0" xfId="0" applyFont="1" applyFill="1" applyBorder="1" applyAlignment="1" applyProtection="1">
      <alignment horizontal="left" vertical="center" wrapText="1"/>
      <protection/>
    </xf>
    <xf numFmtId="0" fontId="15" fillId="0" borderId="48" xfId="0" applyFont="1" applyFill="1" applyBorder="1" applyAlignment="1" applyProtection="1">
      <alignment horizontal="left" vertical="center" wrapText="1"/>
      <protection/>
    </xf>
    <xf numFmtId="0" fontId="15" fillId="0" borderId="24" xfId="0" applyFont="1" applyFill="1" applyBorder="1" applyAlignment="1" applyProtection="1">
      <alignment horizontal="left" vertical="center" wrapText="1"/>
      <protection/>
    </xf>
    <xf numFmtId="0" fontId="15" fillId="0" borderId="23" xfId="0" applyFont="1" applyFill="1" applyBorder="1" applyAlignment="1" applyProtection="1">
      <alignment horizontal="left" vertical="center" wrapText="1"/>
      <protection/>
    </xf>
    <xf numFmtId="0" fontId="0" fillId="0" borderId="24" xfId="0" applyBorder="1" applyAlignment="1">
      <alignment/>
    </xf>
    <xf numFmtId="0" fontId="0" fillId="0" borderId="23" xfId="0" applyBorder="1" applyAlignment="1">
      <alignment/>
    </xf>
    <xf numFmtId="0" fontId="102" fillId="10" borderId="27" xfId="0" applyFont="1" applyFill="1" applyBorder="1" applyAlignment="1">
      <alignment horizontal="center"/>
    </xf>
    <xf numFmtId="0" fontId="11" fillId="10" borderId="0" xfId="0" applyFont="1" applyFill="1" applyBorder="1" applyAlignment="1" applyProtection="1">
      <alignment horizontal="center" wrapText="1"/>
      <protection/>
    </xf>
    <xf numFmtId="0" fontId="5" fillId="10" borderId="0" xfId="0" applyFont="1" applyFill="1" applyBorder="1" applyAlignment="1" applyProtection="1">
      <alignment horizontal="center" vertical="center" wrapText="1"/>
      <protection/>
    </xf>
    <xf numFmtId="0" fontId="35" fillId="33" borderId="39" xfId="0" applyFont="1" applyFill="1" applyBorder="1" applyAlignment="1" applyProtection="1">
      <alignment horizontal="left" vertical="center" wrapText="1"/>
      <protection/>
    </xf>
    <xf numFmtId="0" fontId="35" fillId="33" borderId="21" xfId="0" applyFont="1" applyFill="1" applyBorder="1" applyAlignment="1" applyProtection="1">
      <alignment horizontal="left" vertical="center" wrapText="1"/>
      <protection/>
    </xf>
    <xf numFmtId="0" fontId="103" fillId="34" borderId="10" xfId="0" applyFont="1" applyFill="1" applyBorder="1" applyAlignment="1">
      <alignment horizontal="center"/>
    </xf>
    <xf numFmtId="0" fontId="88" fillId="0" borderId="48" xfId="0" applyFont="1" applyFill="1" applyBorder="1" applyAlignment="1">
      <alignment horizontal="center"/>
    </xf>
    <xf numFmtId="0" fontId="88" fillId="0" borderId="69" xfId="0" applyFont="1" applyFill="1" applyBorder="1" applyAlignment="1">
      <alignment horizontal="center"/>
    </xf>
    <xf numFmtId="0" fontId="91" fillId="10" borderId="32" xfId="0" applyFont="1" applyFill="1" applyBorder="1" applyAlignment="1">
      <alignment/>
    </xf>
    <xf numFmtId="0" fontId="85" fillId="33" borderId="26" xfId="0" applyFont="1" applyFill="1" applyBorder="1" applyAlignment="1">
      <alignment horizontal="center" vertical="top" wrapText="1"/>
    </xf>
    <xf numFmtId="0" fontId="85" fillId="33" borderId="27" xfId="0" applyFont="1" applyFill="1" applyBorder="1" applyAlignment="1">
      <alignment horizontal="center" vertical="top" wrapText="1"/>
    </xf>
    <xf numFmtId="0" fontId="86" fillId="34" borderId="48" xfId="0" applyFont="1" applyFill="1" applyBorder="1" applyAlignment="1">
      <alignment horizontal="center" vertical="center" wrapText="1"/>
    </xf>
    <xf numFmtId="0" fontId="86" fillId="34" borderId="23" xfId="0" applyFont="1" applyFill="1" applyBorder="1" applyAlignment="1">
      <alignment horizontal="center" vertical="center" wrapText="1"/>
    </xf>
    <xf numFmtId="0" fontId="85" fillId="10" borderId="48" xfId="0" applyFont="1" applyFill="1" applyBorder="1" applyAlignment="1">
      <alignment horizontal="center" vertical="top" wrapText="1"/>
    </xf>
    <xf numFmtId="0" fontId="85" fillId="10" borderId="23" xfId="0" applyFont="1" applyFill="1" applyBorder="1" applyAlignment="1">
      <alignment horizontal="center" vertical="top" wrapText="1"/>
    </xf>
    <xf numFmtId="0" fontId="89" fillId="10" borderId="27" xfId="0" applyFont="1" applyFill="1" applyBorder="1" applyAlignment="1">
      <alignment horizontal="center" vertical="center"/>
    </xf>
    <xf numFmtId="0" fontId="95" fillId="34" borderId="48" xfId="0" applyFont="1" applyFill="1" applyBorder="1" applyAlignment="1">
      <alignment horizontal="center" vertical="center" wrapText="1"/>
    </xf>
    <xf numFmtId="0" fontId="95" fillId="34" borderId="23" xfId="0" applyFont="1" applyFill="1" applyBorder="1" applyAlignment="1">
      <alignment horizontal="center" vertical="center" wrapText="1"/>
    </xf>
    <xf numFmtId="0" fontId="85" fillId="10" borderId="26" xfId="0" applyFont="1" applyFill="1" applyBorder="1" applyAlignment="1">
      <alignment horizontal="center" vertical="top" wrapText="1"/>
    </xf>
    <xf numFmtId="0" fontId="85" fillId="10" borderId="27" xfId="0" applyFont="1" applyFill="1" applyBorder="1" applyAlignment="1">
      <alignment horizontal="center" vertical="top" wrapText="1"/>
    </xf>
    <xf numFmtId="0" fontId="85" fillId="10" borderId="28" xfId="0" applyFont="1" applyFill="1" applyBorder="1" applyAlignment="1">
      <alignment horizontal="center" vertical="top" wrapText="1"/>
    </xf>
    <xf numFmtId="0" fontId="85" fillId="10" borderId="31" xfId="0" applyFont="1" applyFill="1" applyBorder="1" applyAlignment="1">
      <alignment horizontal="center" vertical="top" wrapText="1"/>
    </xf>
    <xf numFmtId="0" fontId="85" fillId="10" borderId="32" xfId="0" applyFont="1" applyFill="1" applyBorder="1" applyAlignment="1">
      <alignment horizontal="center" vertical="top" wrapText="1"/>
    </xf>
    <xf numFmtId="0" fontId="85" fillId="10" borderId="33" xfId="0" applyFont="1" applyFill="1" applyBorder="1" applyAlignment="1">
      <alignment horizontal="center" vertical="top" wrapText="1"/>
    </xf>
    <xf numFmtId="0" fontId="76" fillId="10" borderId="31" xfId="53" applyFill="1" applyBorder="1" applyAlignment="1" applyProtection="1">
      <alignment horizontal="center" vertical="top" wrapText="1"/>
      <protection/>
    </xf>
    <xf numFmtId="0" fontId="76" fillId="10" borderId="32" xfId="53" applyFill="1" applyBorder="1" applyAlignment="1" applyProtection="1">
      <alignment horizontal="center" vertical="top" wrapText="1"/>
      <protection/>
    </xf>
    <xf numFmtId="0" fontId="76" fillId="10" borderId="33" xfId="53" applyFill="1" applyBorder="1" applyAlignment="1" applyProtection="1">
      <alignment horizontal="center" vertical="top" wrapText="1"/>
      <protection/>
    </xf>
    <xf numFmtId="0" fontId="104" fillId="33" borderId="48" xfId="0" applyFont="1" applyFill="1" applyBorder="1" applyAlignment="1">
      <alignment horizontal="center" vertical="center"/>
    </xf>
    <xf numFmtId="0" fontId="104" fillId="33" borderId="24" xfId="0" applyFont="1" applyFill="1" applyBorder="1" applyAlignment="1">
      <alignment horizontal="center" vertical="center"/>
    </xf>
    <xf numFmtId="0" fontId="104" fillId="33" borderId="23" xfId="0" applyFont="1" applyFill="1" applyBorder="1" applyAlignment="1">
      <alignment horizontal="center" vertical="center"/>
    </xf>
    <xf numFmtId="0" fontId="105" fillId="34" borderId="48" xfId="0" applyFont="1" applyFill="1" applyBorder="1" applyAlignment="1">
      <alignment horizontal="center"/>
    </xf>
    <xf numFmtId="0" fontId="105" fillId="34" borderId="24" xfId="0" applyFont="1" applyFill="1" applyBorder="1" applyAlignment="1">
      <alignment horizontal="center"/>
    </xf>
    <xf numFmtId="0" fontId="105" fillId="34" borderId="23" xfId="0" applyFont="1" applyFill="1" applyBorder="1" applyAlignment="1">
      <alignment horizontal="center"/>
    </xf>
    <xf numFmtId="0" fontId="106" fillId="0" borderId="48" xfId="0" applyFont="1" applyBorder="1" applyAlignment="1">
      <alignment horizontal="left" vertical="center"/>
    </xf>
    <xf numFmtId="0" fontId="106" fillId="0" borderId="24" xfId="0" applyFont="1" applyBorder="1" applyAlignment="1">
      <alignment horizontal="left" vertical="center"/>
    </xf>
    <xf numFmtId="0" fontId="106" fillId="0" borderId="23" xfId="0" applyFont="1" applyBorder="1" applyAlignment="1">
      <alignment horizontal="left" vertical="center"/>
    </xf>
    <xf numFmtId="0" fontId="85" fillId="33" borderId="28" xfId="0" applyFont="1" applyFill="1" applyBorder="1" applyAlignment="1">
      <alignment horizontal="center" vertical="top" wrapText="1"/>
    </xf>
    <xf numFmtId="0" fontId="86" fillId="34" borderId="24"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adaptation-fund.org/" TargetMode="External" /><Relationship Id="rId3" Type="http://schemas.openxmlformats.org/officeDocument/2006/relationships/hyperlink" Target="http://www.adaptation-fund.or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0</xdr:row>
      <xdr:rowOff>133350</xdr:rowOff>
    </xdr:from>
    <xdr:to>
      <xdr:col>2</xdr:col>
      <xdr:colOff>923925</xdr:colOff>
      <xdr:row>6</xdr:row>
      <xdr:rowOff>47625</xdr:rowOff>
    </xdr:to>
    <xdr:sp>
      <xdr:nvSpPr>
        <xdr:cNvPr id="1" name="AutoShape 4"/>
        <xdr:cNvSpPr>
          <a:spLocks noChangeAspect="1"/>
        </xdr:cNvSpPr>
      </xdr:nvSpPr>
      <xdr:spPr>
        <a:xfrm>
          <a:off x="857250" y="133350"/>
          <a:ext cx="962025"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19050</xdr:colOff>
      <xdr:row>1</xdr:row>
      <xdr:rowOff>9525</xdr:rowOff>
    </xdr:from>
    <xdr:to>
      <xdr:col>2</xdr:col>
      <xdr:colOff>85725</xdr:colOff>
      <xdr:row>3</xdr:row>
      <xdr:rowOff>161925</xdr:rowOff>
    </xdr:to>
    <xdr:pic>
      <xdr:nvPicPr>
        <xdr:cNvPr id="2" name="Picture 6"/>
        <xdr:cNvPicPr preferRelativeResize="1">
          <a:picLocks noChangeAspect="1"/>
        </xdr:cNvPicPr>
      </xdr:nvPicPr>
      <xdr:blipFill>
        <a:blip r:embed="rId1"/>
        <a:srcRect t="13006" b="23802"/>
        <a:stretch>
          <a:fillRect/>
        </a:stretch>
      </xdr:blipFill>
      <xdr:spPr>
        <a:xfrm>
          <a:off x="190500" y="190500"/>
          <a:ext cx="790575"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104775</xdr:colOff>
      <xdr:row>1</xdr:row>
      <xdr:rowOff>104775</xdr:rowOff>
    </xdr:from>
    <xdr:to>
      <xdr:col>12</xdr:col>
      <xdr:colOff>276225</xdr:colOff>
      <xdr:row>4</xdr:row>
      <xdr:rowOff>76200</xdr:rowOff>
    </xdr:to>
    <xdr:pic>
      <xdr:nvPicPr>
        <xdr:cNvPr id="1" name="logo-image" descr="Home">
          <a:hlinkClick r:id="rId3"/>
        </xdr:cNvPr>
        <xdr:cNvPicPr preferRelativeResize="1">
          <a:picLocks noChangeAspect="1"/>
        </xdr:cNvPicPr>
      </xdr:nvPicPr>
      <xdr:blipFill>
        <a:blip r:embed="rId1"/>
        <a:stretch>
          <a:fillRect/>
        </a:stretch>
      </xdr:blipFill>
      <xdr:spPr>
        <a:xfrm>
          <a:off x="10001250" y="295275"/>
          <a:ext cx="1581150" cy="695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rchive\El-Arini\Database\Project%20Management_July_21_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mmiller@pioj.gov.jm" TargetMode="External" /><Relationship Id="rId2" Type="http://schemas.openxmlformats.org/officeDocument/2006/relationships/hyperlink" Target="mailto:a.daley@mwlecc.gov.jm" TargetMode="External" /><Relationship Id="rId3" Type="http://schemas.openxmlformats.org/officeDocument/2006/relationships/hyperlink" Target="http://dev.adaptja.pioj.gov.jm/"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smmiller@pioj.gov.jm" TargetMode="External" /><Relationship Id="rId2" Type="http://schemas.openxmlformats.org/officeDocument/2006/relationships/hyperlink" Target="mailto:smmiller@pioj.gov.jm" TargetMode="Externa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P183"/>
  <sheetViews>
    <sheetView view="pageBreakPreview" zoomScale="110" zoomScaleSheetLayoutView="110" zoomScalePageLayoutView="0" workbookViewId="0" topLeftCell="A1">
      <selection activeCell="D7" sqref="D7"/>
    </sheetView>
  </sheetViews>
  <sheetFormatPr defaultColWidth="102.28125" defaultRowHeight="15"/>
  <cols>
    <col min="1" max="1" width="2.57421875" style="1" customWidth="1"/>
    <col min="2" max="2" width="10.8515625" style="185" customWidth="1"/>
    <col min="3" max="3" width="14.8515625" style="185" customWidth="1"/>
    <col min="4" max="4" width="87.140625" style="1" customWidth="1"/>
    <col min="5" max="5" width="3.7109375" style="1" customWidth="1"/>
    <col min="6" max="6" width="9.140625" style="1" customWidth="1"/>
    <col min="7" max="7" width="12.28125" style="2" customWidth="1"/>
    <col min="8" max="8" width="15.421875" style="2" hidden="1" customWidth="1"/>
    <col min="9" max="13" width="0" style="2" hidden="1" customWidth="1"/>
    <col min="14" max="15" width="9.140625" style="2" hidden="1" customWidth="1"/>
    <col min="16" max="16" width="0" style="2" hidden="1" customWidth="1"/>
    <col min="17" max="251" width="9.140625" style="1" customWidth="1"/>
    <col min="252" max="252" width="2.7109375" style="1" customWidth="1"/>
    <col min="253" max="254" width="9.140625" style="1" customWidth="1"/>
    <col min="255" max="255" width="17.28125" style="1" customWidth="1"/>
    <col min="256" max="16384" width="102.28125" style="1" customWidth="1"/>
  </cols>
  <sheetData>
    <row r="1" ht="14.25" thickBot="1"/>
    <row r="2" spans="2:5" ht="14.25" thickBot="1">
      <c r="B2" s="186"/>
      <c r="C2" s="187"/>
      <c r="D2" s="107"/>
      <c r="E2" s="108"/>
    </row>
    <row r="3" spans="2:5" ht="18" thickBot="1">
      <c r="B3" s="188"/>
      <c r="C3" s="189"/>
      <c r="D3" s="119" t="s">
        <v>259</v>
      </c>
      <c r="E3" s="110"/>
    </row>
    <row r="4" spans="2:5" ht="14.25" thickBot="1">
      <c r="B4" s="188"/>
      <c r="C4" s="189"/>
      <c r="D4" s="109"/>
      <c r="E4" s="110"/>
    </row>
    <row r="5" spans="2:5" ht="14.25" thickBot="1">
      <c r="B5" s="188"/>
      <c r="C5" s="192" t="s">
        <v>302</v>
      </c>
      <c r="D5" s="202" t="s">
        <v>422</v>
      </c>
      <c r="E5" s="110"/>
    </row>
    <row r="6" spans="2:16" s="3" customFormat="1" ht="14.25" thickBot="1">
      <c r="B6" s="190"/>
      <c r="C6" s="117"/>
      <c r="D6" s="74"/>
      <c r="E6" s="72"/>
      <c r="G6" s="2"/>
      <c r="H6" s="2"/>
      <c r="I6" s="2"/>
      <c r="J6" s="2"/>
      <c r="K6" s="2"/>
      <c r="L6" s="2"/>
      <c r="M6" s="2"/>
      <c r="N6" s="2"/>
      <c r="O6" s="2"/>
      <c r="P6" s="2"/>
    </row>
    <row r="7" spans="2:16" s="3" customFormat="1" ht="30.75" customHeight="1" thickBot="1">
      <c r="B7" s="190"/>
      <c r="C7" s="111" t="s">
        <v>423</v>
      </c>
      <c r="D7" s="19" t="s">
        <v>349</v>
      </c>
      <c r="E7" s="72"/>
      <c r="G7" s="2"/>
      <c r="H7" s="2"/>
      <c r="I7" s="2"/>
      <c r="J7" s="2"/>
      <c r="K7" s="2"/>
      <c r="L7" s="2"/>
      <c r="M7" s="2"/>
      <c r="N7" s="2"/>
      <c r="O7" s="2"/>
      <c r="P7" s="2"/>
    </row>
    <row r="8" spans="2:16" s="3" customFormat="1" ht="13.5" hidden="1">
      <c r="B8" s="188"/>
      <c r="C8" s="189"/>
      <c r="D8" s="109"/>
      <c r="E8" s="72"/>
      <c r="G8" s="2"/>
      <c r="H8" s="2"/>
      <c r="I8" s="2"/>
      <c r="J8" s="2"/>
      <c r="K8" s="2"/>
      <c r="L8" s="2"/>
      <c r="M8" s="2"/>
      <c r="N8" s="2"/>
      <c r="O8" s="2"/>
      <c r="P8" s="2"/>
    </row>
    <row r="9" spans="2:16" s="3" customFormat="1" ht="13.5" hidden="1">
      <c r="B9" s="188"/>
      <c r="C9" s="189"/>
      <c r="D9" s="109"/>
      <c r="E9" s="72"/>
      <c r="G9" s="2"/>
      <c r="H9" s="2"/>
      <c r="I9" s="2"/>
      <c r="J9" s="2"/>
      <c r="K9" s="2"/>
      <c r="L9" s="2"/>
      <c r="M9" s="2"/>
      <c r="N9" s="2"/>
      <c r="O9" s="2"/>
      <c r="P9" s="2"/>
    </row>
    <row r="10" spans="2:16" s="3" customFormat="1" ht="13.5" hidden="1">
      <c r="B10" s="188"/>
      <c r="C10" s="189"/>
      <c r="D10" s="109"/>
      <c r="E10" s="72"/>
      <c r="G10" s="2"/>
      <c r="H10" s="2"/>
      <c r="I10" s="2"/>
      <c r="J10" s="2"/>
      <c r="K10" s="2"/>
      <c r="L10" s="2"/>
      <c r="M10" s="2"/>
      <c r="N10" s="2"/>
      <c r="O10" s="2"/>
      <c r="P10" s="2"/>
    </row>
    <row r="11" spans="2:16" s="3" customFormat="1" ht="13.5" hidden="1">
      <c r="B11" s="188"/>
      <c r="C11" s="189"/>
      <c r="D11" s="109"/>
      <c r="E11" s="72"/>
      <c r="G11" s="2"/>
      <c r="H11" s="2"/>
      <c r="I11" s="2"/>
      <c r="J11" s="2"/>
      <c r="K11" s="2"/>
      <c r="L11" s="2"/>
      <c r="M11" s="2"/>
      <c r="N11" s="2"/>
      <c r="O11" s="2"/>
      <c r="P11" s="2"/>
    </row>
    <row r="12" spans="2:16" s="3" customFormat="1" ht="40.5" customHeight="1">
      <c r="B12" s="190"/>
      <c r="C12" s="117"/>
      <c r="D12" s="74"/>
      <c r="E12" s="72"/>
      <c r="G12" s="2"/>
      <c r="H12" s="2"/>
      <c r="I12" s="2"/>
      <c r="J12" s="2"/>
      <c r="K12" s="2"/>
      <c r="L12" s="2"/>
      <c r="M12" s="2"/>
      <c r="N12" s="2"/>
      <c r="O12" s="2"/>
      <c r="P12" s="2"/>
    </row>
    <row r="13" spans="2:16" s="3" customFormat="1" ht="341.25" customHeight="1">
      <c r="B13" s="190"/>
      <c r="C13" s="112" t="s">
        <v>424</v>
      </c>
      <c r="D13" s="238" t="s">
        <v>353</v>
      </c>
      <c r="E13" s="72"/>
      <c r="G13" s="2"/>
      <c r="H13" s="2"/>
      <c r="I13" s="2"/>
      <c r="J13" s="2"/>
      <c r="K13" s="2"/>
      <c r="L13" s="2"/>
      <c r="M13" s="2"/>
      <c r="N13" s="2"/>
      <c r="O13" s="2"/>
      <c r="P13" s="2"/>
    </row>
    <row r="14" spans="2:16" s="3" customFormat="1" ht="145.5" customHeight="1" thickBot="1">
      <c r="B14" s="190"/>
      <c r="C14" s="117"/>
      <c r="D14" s="236" t="s">
        <v>454</v>
      </c>
      <c r="E14" s="72"/>
      <c r="G14" s="2"/>
      <c r="H14" s="2" t="s">
        <v>0</v>
      </c>
      <c r="I14" s="2" t="s">
        <v>1</v>
      </c>
      <c r="J14" s="2"/>
      <c r="K14" s="2" t="s">
        <v>2</v>
      </c>
      <c r="L14" s="2" t="s">
        <v>3</v>
      </c>
      <c r="M14" s="2" t="s">
        <v>4</v>
      </c>
      <c r="N14" s="2" t="s">
        <v>5</v>
      </c>
      <c r="O14" s="2" t="s">
        <v>6</v>
      </c>
      <c r="P14" s="2" t="s">
        <v>7</v>
      </c>
    </row>
    <row r="15" spans="2:16" s="3" customFormat="1" ht="13.5">
      <c r="B15" s="190"/>
      <c r="C15" s="113" t="s">
        <v>201</v>
      </c>
      <c r="D15" s="20" t="s">
        <v>360</v>
      </c>
      <c r="E15" s="72"/>
      <c r="G15" s="2"/>
      <c r="H15" s="4" t="s">
        <v>8</v>
      </c>
      <c r="I15" s="2" t="s">
        <v>9</v>
      </c>
      <c r="J15" s="2" t="s">
        <v>10</v>
      </c>
      <c r="K15" s="2" t="s">
        <v>11</v>
      </c>
      <c r="L15" s="2">
        <v>1</v>
      </c>
      <c r="M15" s="2">
        <v>1</v>
      </c>
      <c r="N15" s="2" t="s">
        <v>12</v>
      </c>
      <c r="O15" s="2" t="s">
        <v>13</v>
      </c>
      <c r="P15" s="2" t="s">
        <v>14</v>
      </c>
    </row>
    <row r="16" spans="2:16" s="3" customFormat="1" ht="29.25" customHeight="1">
      <c r="B16" s="326" t="s">
        <v>289</v>
      </c>
      <c r="C16" s="327"/>
      <c r="D16" s="21" t="s">
        <v>350</v>
      </c>
      <c r="E16" s="72"/>
      <c r="G16" s="2"/>
      <c r="H16" s="4" t="s">
        <v>15</v>
      </c>
      <c r="I16" s="2" t="s">
        <v>16</v>
      </c>
      <c r="J16" s="2" t="s">
        <v>17</v>
      </c>
      <c r="K16" s="2" t="s">
        <v>18</v>
      </c>
      <c r="L16" s="2">
        <v>2</v>
      </c>
      <c r="M16" s="2">
        <v>2</v>
      </c>
      <c r="N16" s="2" t="s">
        <v>19</v>
      </c>
      <c r="O16" s="2" t="s">
        <v>20</v>
      </c>
      <c r="P16" s="2" t="s">
        <v>21</v>
      </c>
    </row>
    <row r="17" spans="2:16" s="3" customFormat="1" ht="13.5">
      <c r="B17" s="190"/>
      <c r="C17" s="113" t="s">
        <v>205</v>
      </c>
      <c r="D17" s="21" t="s">
        <v>352</v>
      </c>
      <c r="E17" s="72"/>
      <c r="G17" s="2"/>
      <c r="H17" s="4" t="s">
        <v>22</v>
      </c>
      <c r="I17" s="2" t="s">
        <v>23</v>
      </c>
      <c r="J17" s="2"/>
      <c r="K17" s="2" t="s">
        <v>24</v>
      </c>
      <c r="L17" s="2">
        <v>3</v>
      </c>
      <c r="M17" s="2">
        <v>3</v>
      </c>
      <c r="N17" s="2" t="s">
        <v>25</v>
      </c>
      <c r="O17" s="2" t="s">
        <v>26</v>
      </c>
      <c r="P17" s="2" t="s">
        <v>27</v>
      </c>
    </row>
    <row r="18" spans="2:16" s="3" customFormat="1" ht="14.25" thickBot="1">
      <c r="B18" s="191"/>
      <c r="C18" s="112" t="s">
        <v>202</v>
      </c>
      <c r="D18" s="183" t="s">
        <v>92</v>
      </c>
      <c r="E18" s="72"/>
      <c r="G18" s="2"/>
      <c r="H18" s="4" t="s">
        <v>28</v>
      </c>
      <c r="I18" s="2"/>
      <c r="J18" s="2"/>
      <c r="K18" s="2" t="s">
        <v>29</v>
      </c>
      <c r="L18" s="2">
        <v>5</v>
      </c>
      <c r="M18" s="2">
        <v>5</v>
      </c>
      <c r="N18" s="2" t="s">
        <v>30</v>
      </c>
      <c r="O18" s="2" t="s">
        <v>31</v>
      </c>
      <c r="P18" s="2" t="s">
        <v>32</v>
      </c>
    </row>
    <row r="19" spans="2:16" s="3" customFormat="1" ht="129.75" customHeight="1" thickBot="1">
      <c r="B19" s="329" t="s">
        <v>203</v>
      </c>
      <c r="C19" s="330"/>
      <c r="D19" s="237" t="s">
        <v>351</v>
      </c>
      <c r="E19" s="72"/>
      <c r="G19" s="2"/>
      <c r="H19" s="4" t="s">
        <v>33</v>
      </c>
      <c r="I19" s="2"/>
      <c r="J19" s="2"/>
      <c r="K19" s="2" t="s">
        <v>34</v>
      </c>
      <c r="L19" s="2"/>
      <c r="M19" s="2"/>
      <c r="N19" s="2"/>
      <c r="O19" s="2" t="s">
        <v>35</v>
      </c>
      <c r="P19" s="2" t="s">
        <v>36</v>
      </c>
    </row>
    <row r="20" spans="2:14" s="3" customFormat="1" ht="13.5">
      <c r="B20" s="190"/>
      <c r="C20" s="112"/>
      <c r="D20" s="74"/>
      <c r="E20" s="110"/>
      <c r="F20" s="4"/>
      <c r="G20" s="2"/>
      <c r="H20" s="2"/>
      <c r="J20" s="2"/>
      <c r="K20" s="2"/>
      <c r="L20" s="2"/>
      <c r="M20" s="2" t="s">
        <v>37</v>
      </c>
      <c r="N20" s="2" t="s">
        <v>38</v>
      </c>
    </row>
    <row r="21" spans="2:14" s="3" customFormat="1" ht="13.5">
      <c r="B21" s="190"/>
      <c r="C21" s="192" t="s">
        <v>425</v>
      </c>
      <c r="D21" s="74"/>
      <c r="E21" s="110"/>
      <c r="F21" s="4"/>
      <c r="G21" s="2"/>
      <c r="H21" s="2"/>
      <c r="J21" s="2"/>
      <c r="K21" s="2"/>
      <c r="L21" s="2"/>
      <c r="M21" s="2" t="s">
        <v>39</v>
      </c>
      <c r="N21" s="2" t="s">
        <v>40</v>
      </c>
    </row>
    <row r="22" spans="2:16" s="3" customFormat="1" ht="14.25" thickBot="1">
      <c r="B22" s="190"/>
      <c r="C22" s="193" t="s">
        <v>207</v>
      </c>
      <c r="D22" s="74"/>
      <c r="E22" s="72"/>
      <c r="G22" s="2"/>
      <c r="H22" s="4" t="s">
        <v>41</v>
      </c>
      <c r="I22" s="2"/>
      <c r="J22" s="2"/>
      <c r="L22" s="2"/>
      <c r="M22" s="2"/>
      <c r="N22" s="2"/>
      <c r="O22" s="2" t="s">
        <v>42</v>
      </c>
      <c r="P22" s="2" t="s">
        <v>43</v>
      </c>
    </row>
    <row r="23" spans="2:16" s="3" customFormat="1" ht="13.5">
      <c r="B23" s="326" t="s">
        <v>206</v>
      </c>
      <c r="C23" s="327"/>
      <c r="D23" s="324">
        <v>41089</v>
      </c>
      <c r="E23" s="72"/>
      <c r="G23" s="2"/>
      <c r="H23" s="4"/>
      <c r="I23" s="2"/>
      <c r="J23" s="2"/>
      <c r="L23" s="2"/>
      <c r="M23" s="2"/>
      <c r="N23" s="2"/>
      <c r="O23" s="2"/>
      <c r="P23" s="2"/>
    </row>
    <row r="24" spans="2:16" s="3" customFormat="1" ht="4.5" customHeight="1">
      <c r="B24" s="326"/>
      <c r="C24" s="327"/>
      <c r="D24" s="325"/>
      <c r="E24" s="72"/>
      <c r="G24" s="2"/>
      <c r="H24" s="4"/>
      <c r="I24" s="2"/>
      <c r="J24" s="2"/>
      <c r="L24" s="2"/>
      <c r="M24" s="2"/>
      <c r="N24" s="2"/>
      <c r="O24" s="2"/>
      <c r="P24" s="2"/>
    </row>
    <row r="25" spans="2:15" s="3" customFormat="1" ht="27.75" customHeight="1">
      <c r="B25" s="326" t="s">
        <v>295</v>
      </c>
      <c r="C25" s="327"/>
      <c r="D25" s="239">
        <v>41113</v>
      </c>
      <c r="E25" s="72"/>
      <c r="F25" s="2"/>
      <c r="G25" s="4"/>
      <c r="H25" s="2"/>
      <c r="I25" s="2"/>
      <c r="K25" s="2"/>
      <c r="L25" s="2"/>
      <c r="M25" s="2"/>
      <c r="N25" s="2" t="s">
        <v>44</v>
      </c>
      <c r="O25" s="2" t="s">
        <v>45</v>
      </c>
    </row>
    <row r="26" spans="2:15" s="3" customFormat="1" ht="32.25" customHeight="1">
      <c r="B26" s="326" t="s">
        <v>208</v>
      </c>
      <c r="C26" s="327"/>
      <c r="D26" s="239">
        <v>41215</v>
      </c>
      <c r="E26" s="72"/>
      <c r="F26" s="2"/>
      <c r="G26" s="4"/>
      <c r="H26" s="2"/>
      <c r="I26" s="2"/>
      <c r="K26" s="2"/>
      <c r="L26" s="2"/>
      <c r="M26" s="2"/>
      <c r="N26" s="2" t="s">
        <v>46</v>
      </c>
      <c r="O26" s="2" t="s">
        <v>47</v>
      </c>
    </row>
    <row r="27" spans="2:15" s="3" customFormat="1" ht="28.5" customHeight="1">
      <c r="B27" s="326" t="s">
        <v>294</v>
      </c>
      <c r="C27" s="327"/>
      <c r="D27" s="239">
        <v>42124</v>
      </c>
      <c r="E27" s="114"/>
      <c r="F27" s="2"/>
      <c r="G27" s="4"/>
      <c r="H27" s="2"/>
      <c r="I27" s="2"/>
      <c r="J27" s="2"/>
      <c r="K27" s="2"/>
      <c r="L27" s="2"/>
      <c r="M27" s="2"/>
      <c r="N27" s="2"/>
      <c r="O27" s="2"/>
    </row>
    <row r="28" spans="2:15" s="3" customFormat="1" ht="13.5">
      <c r="B28" s="190"/>
      <c r="C28" s="113" t="s">
        <v>298</v>
      </c>
      <c r="D28" s="239">
        <v>42430</v>
      </c>
      <c r="E28" s="72"/>
      <c r="F28" s="2"/>
      <c r="G28" s="4"/>
      <c r="H28" s="2"/>
      <c r="I28" s="2"/>
      <c r="J28" s="2"/>
      <c r="K28" s="2"/>
      <c r="L28" s="2"/>
      <c r="M28" s="2"/>
      <c r="N28" s="2"/>
      <c r="O28" s="2"/>
    </row>
    <row r="29" spans="2:15" s="3" customFormat="1" ht="13.5">
      <c r="B29" s="190"/>
      <c r="C29" s="117"/>
      <c r="D29" s="115"/>
      <c r="E29" s="72"/>
      <c r="F29" s="2"/>
      <c r="G29" s="4"/>
      <c r="H29" s="2"/>
      <c r="I29" s="2"/>
      <c r="J29" s="2"/>
      <c r="K29" s="2"/>
      <c r="L29" s="2"/>
      <c r="M29" s="2"/>
      <c r="N29" s="2"/>
      <c r="O29" s="2"/>
    </row>
    <row r="30" spans="2:16" s="3" customFormat="1" ht="14.25" thickBot="1">
      <c r="B30" s="190"/>
      <c r="C30" s="117"/>
      <c r="D30" s="116" t="s">
        <v>432</v>
      </c>
      <c r="E30" s="72"/>
      <c r="G30" s="2"/>
      <c r="H30" s="4" t="s">
        <v>48</v>
      </c>
      <c r="I30" s="2"/>
      <c r="J30" s="2"/>
      <c r="K30" s="2"/>
      <c r="L30" s="2"/>
      <c r="M30" s="2"/>
      <c r="N30" s="2"/>
      <c r="O30" s="2"/>
      <c r="P30" s="2"/>
    </row>
    <row r="31" spans="2:16" s="3" customFormat="1" ht="221.25" customHeight="1" thickBot="1">
      <c r="B31" s="190"/>
      <c r="C31" s="117"/>
      <c r="D31" s="23" t="s">
        <v>567</v>
      </c>
      <c r="E31" s="72"/>
      <c r="F31" s="5"/>
      <c r="G31" s="2"/>
      <c r="H31" s="4" t="s">
        <v>49</v>
      </c>
      <c r="I31" s="2"/>
      <c r="J31" s="2"/>
      <c r="K31" s="2"/>
      <c r="L31" s="2"/>
      <c r="M31" s="2"/>
      <c r="N31" s="2"/>
      <c r="O31" s="2"/>
      <c r="P31" s="2"/>
    </row>
    <row r="32" spans="2:16" s="3" customFormat="1" ht="32.25" customHeight="1" thickBot="1">
      <c r="B32" s="326" t="s">
        <v>50</v>
      </c>
      <c r="C32" s="328"/>
      <c r="D32" s="74"/>
      <c r="E32" s="72"/>
      <c r="G32" s="2"/>
      <c r="H32" s="4" t="s">
        <v>51</v>
      </c>
      <c r="I32" s="2"/>
      <c r="J32" s="2"/>
      <c r="K32" s="2"/>
      <c r="L32" s="2"/>
      <c r="M32" s="2"/>
      <c r="N32" s="2"/>
      <c r="O32" s="2"/>
      <c r="P32" s="2"/>
    </row>
    <row r="33" spans="2:16" s="3" customFormat="1" ht="17.25" customHeight="1" thickBot="1">
      <c r="B33" s="190"/>
      <c r="C33" s="117"/>
      <c r="D33" s="260" t="s">
        <v>566</v>
      </c>
      <c r="E33" s="72"/>
      <c r="G33" s="2"/>
      <c r="H33" s="4" t="s">
        <v>52</v>
      </c>
      <c r="I33" s="2"/>
      <c r="J33" s="2"/>
      <c r="K33" s="2"/>
      <c r="L33" s="2"/>
      <c r="M33" s="2"/>
      <c r="N33" s="2"/>
      <c r="O33" s="2"/>
      <c r="P33" s="2"/>
    </row>
    <row r="34" spans="2:16" s="3" customFormat="1" ht="13.5">
      <c r="B34" s="190"/>
      <c r="C34" s="117"/>
      <c r="D34" s="74"/>
      <c r="E34" s="72"/>
      <c r="F34" s="5"/>
      <c r="G34" s="2"/>
      <c r="H34" s="4" t="s">
        <v>53</v>
      </c>
      <c r="I34" s="2"/>
      <c r="J34" s="2"/>
      <c r="K34" s="2"/>
      <c r="L34" s="2"/>
      <c r="M34" s="2"/>
      <c r="N34" s="2"/>
      <c r="O34" s="2"/>
      <c r="P34" s="2"/>
    </row>
    <row r="35" spans="2:16" s="3" customFormat="1" ht="13.5">
      <c r="B35" s="190"/>
      <c r="C35" s="194" t="s">
        <v>426</v>
      </c>
      <c r="D35" s="74"/>
      <c r="E35" s="72"/>
      <c r="G35" s="2"/>
      <c r="H35" s="4" t="s">
        <v>54</v>
      </c>
      <c r="I35" s="2"/>
      <c r="J35" s="2"/>
      <c r="K35" s="2"/>
      <c r="L35" s="2"/>
      <c r="M35" s="2"/>
      <c r="N35" s="2"/>
      <c r="O35" s="2"/>
      <c r="P35" s="2"/>
    </row>
    <row r="36" spans="2:16" s="3" customFormat="1" ht="31.5" customHeight="1">
      <c r="B36" s="326" t="s">
        <v>55</v>
      </c>
      <c r="C36" s="328"/>
      <c r="D36" s="74"/>
      <c r="E36" s="72"/>
      <c r="G36" s="2"/>
      <c r="H36" s="4" t="s">
        <v>56</v>
      </c>
      <c r="I36" s="2"/>
      <c r="J36" s="2"/>
      <c r="K36" s="2"/>
      <c r="L36" s="2"/>
      <c r="M36" s="2"/>
      <c r="N36" s="2"/>
      <c r="O36" s="2"/>
      <c r="P36" s="2"/>
    </row>
    <row r="37" spans="2:16" s="3" customFormat="1" ht="13.5">
      <c r="B37" s="190"/>
      <c r="C37" s="117" t="s">
        <v>57</v>
      </c>
      <c r="E37" s="72"/>
      <c r="G37" s="2"/>
      <c r="H37" s="4" t="s">
        <v>58</v>
      </c>
      <c r="I37" s="2"/>
      <c r="J37" s="2"/>
      <c r="K37" s="2"/>
      <c r="L37" s="2"/>
      <c r="M37" s="2"/>
      <c r="N37" s="2"/>
      <c r="O37" s="2"/>
      <c r="P37" s="2"/>
    </row>
    <row r="38" spans="2:16" s="3" customFormat="1" ht="13.5">
      <c r="B38" s="190"/>
      <c r="C38" s="117" t="s">
        <v>59</v>
      </c>
      <c r="D38" s="22"/>
      <c r="E38" s="72"/>
      <c r="G38" s="2"/>
      <c r="H38" s="4" t="s">
        <v>60</v>
      </c>
      <c r="I38" s="2"/>
      <c r="J38" s="2"/>
      <c r="K38" s="2"/>
      <c r="L38" s="2"/>
      <c r="M38" s="2"/>
      <c r="N38" s="2"/>
      <c r="O38" s="2"/>
      <c r="P38" s="2"/>
    </row>
    <row r="39" spans="2:16" s="3" customFormat="1" ht="14.25" thickBot="1">
      <c r="B39" s="190"/>
      <c r="C39" s="117" t="s">
        <v>61</v>
      </c>
      <c r="D39" s="25"/>
      <c r="E39" s="72"/>
      <c r="G39" s="2"/>
      <c r="H39" s="4" t="s">
        <v>62</v>
      </c>
      <c r="I39" s="2"/>
      <c r="J39" s="2"/>
      <c r="K39" s="2"/>
      <c r="L39" s="2"/>
      <c r="M39" s="2"/>
      <c r="N39" s="2"/>
      <c r="O39" s="2"/>
      <c r="P39" s="2"/>
    </row>
    <row r="40" spans="2:16" s="3" customFormat="1" ht="13.5">
      <c r="B40" s="190"/>
      <c r="C40" s="117"/>
      <c r="D40" s="117"/>
      <c r="E40" s="72"/>
      <c r="G40" s="2"/>
      <c r="H40" s="4"/>
      <c r="I40" s="2"/>
      <c r="J40" s="2"/>
      <c r="K40" s="2"/>
      <c r="L40" s="2"/>
      <c r="M40" s="2"/>
      <c r="N40" s="2"/>
      <c r="O40" s="2"/>
      <c r="P40" s="2"/>
    </row>
    <row r="41" spans="2:16" s="3" customFormat="1" ht="13.5">
      <c r="B41" s="322" t="s">
        <v>362</v>
      </c>
      <c r="C41" s="323"/>
      <c r="D41" s="190"/>
      <c r="E41" s="72"/>
      <c r="G41" s="2"/>
      <c r="H41" s="4"/>
      <c r="I41" s="2"/>
      <c r="J41" s="2"/>
      <c r="K41" s="2"/>
      <c r="L41" s="2"/>
      <c r="M41" s="2"/>
      <c r="N41" s="2"/>
      <c r="O41" s="2"/>
      <c r="P41" s="2"/>
    </row>
    <row r="42" spans="2:16" s="3" customFormat="1" ht="13.5">
      <c r="B42" s="190"/>
      <c r="C42" s="117" t="s">
        <v>57</v>
      </c>
      <c r="D42" s="243" t="s">
        <v>427</v>
      </c>
      <c r="E42" s="72"/>
      <c r="G42" s="2"/>
      <c r="H42" s="4"/>
      <c r="I42" s="2"/>
      <c r="J42" s="2"/>
      <c r="K42" s="2"/>
      <c r="L42" s="2"/>
      <c r="M42" s="2"/>
      <c r="N42" s="2"/>
      <c r="O42" s="2"/>
      <c r="P42" s="2"/>
    </row>
    <row r="43" spans="2:16" s="3" customFormat="1" ht="15" thickBot="1">
      <c r="B43" s="190"/>
      <c r="C43" s="117" t="s">
        <v>59</v>
      </c>
      <c r="D43" s="261" t="s">
        <v>428</v>
      </c>
      <c r="E43" s="72"/>
      <c r="G43" s="2"/>
      <c r="H43" s="4"/>
      <c r="I43" s="2"/>
      <c r="J43" s="2"/>
      <c r="K43" s="2"/>
      <c r="L43" s="2"/>
      <c r="M43" s="2"/>
      <c r="N43" s="2"/>
      <c r="O43" s="2"/>
      <c r="P43" s="2"/>
    </row>
    <row r="44" spans="2:16" s="3" customFormat="1" ht="13.5">
      <c r="B44" s="190"/>
      <c r="C44" s="117" t="s">
        <v>61</v>
      </c>
      <c r="D44" s="262">
        <v>41821</v>
      </c>
      <c r="E44" s="72"/>
      <c r="G44" s="2"/>
      <c r="H44" s="4"/>
      <c r="I44" s="2"/>
      <c r="J44" s="2"/>
      <c r="K44" s="2"/>
      <c r="L44" s="2"/>
      <c r="M44" s="2"/>
      <c r="N44" s="2"/>
      <c r="O44" s="2"/>
      <c r="P44" s="2"/>
    </row>
    <row r="45" spans="2:16" s="3" customFormat="1" ht="13.5">
      <c r="B45" s="190"/>
      <c r="C45" s="117"/>
      <c r="D45" s="190"/>
      <c r="E45" s="72"/>
      <c r="G45" s="2"/>
      <c r="H45" s="4"/>
      <c r="I45" s="2"/>
      <c r="J45" s="2"/>
      <c r="K45" s="2"/>
      <c r="L45" s="2"/>
      <c r="M45" s="2"/>
      <c r="N45" s="2"/>
      <c r="O45" s="2"/>
      <c r="P45" s="2"/>
    </row>
    <row r="46" spans="2:16" s="3" customFormat="1" ht="15" customHeight="1" thickBot="1">
      <c r="B46" s="190"/>
      <c r="C46" s="113" t="s">
        <v>296</v>
      </c>
      <c r="D46" s="74"/>
      <c r="E46" s="72"/>
      <c r="G46" s="2"/>
      <c r="H46" s="4" t="s">
        <v>63</v>
      </c>
      <c r="I46" s="2"/>
      <c r="J46" s="2"/>
      <c r="K46" s="2"/>
      <c r="L46" s="2"/>
      <c r="M46" s="2"/>
      <c r="N46" s="2"/>
      <c r="O46" s="2"/>
      <c r="P46" s="2"/>
    </row>
    <row r="47" spans="2:16" s="3" customFormat="1" ht="13.5">
      <c r="B47" s="190"/>
      <c r="C47" s="117" t="s">
        <v>57</v>
      </c>
      <c r="D47" s="24" t="s">
        <v>354</v>
      </c>
      <c r="E47" s="72"/>
      <c r="G47" s="2"/>
      <c r="H47" s="4" t="s">
        <v>64</v>
      </c>
      <c r="I47" s="2"/>
      <c r="J47" s="2"/>
      <c r="K47" s="2"/>
      <c r="L47" s="2"/>
      <c r="M47" s="2"/>
      <c r="N47" s="2"/>
      <c r="O47" s="2"/>
      <c r="P47" s="2"/>
    </row>
    <row r="48" spans="2:16" s="3" customFormat="1" ht="14.25">
      <c r="B48" s="190"/>
      <c r="C48" s="117" t="s">
        <v>59</v>
      </c>
      <c r="D48" s="240" t="s">
        <v>355</v>
      </c>
      <c r="E48" s="72"/>
      <c r="G48" s="2"/>
      <c r="H48" s="4" t="s">
        <v>65</v>
      </c>
      <c r="I48" s="2"/>
      <c r="J48" s="2"/>
      <c r="K48" s="2"/>
      <c r="L48" s="2"/>
      <c r="M48" s="2"/>
      <c r="N48" s="2"/>
      <c r="O48" s="2"/>
      <c r="P48" s="2"/>
    </row>
    <row r="49" spans="2:16" s="3" customFormat="1" ht="14.25" thickBot="1">
      <c r="B49" s="190"/>
      <c r="C49" s="117" t="s">
        <v>61</v>
      </c>
      <c r="D49" s="25">
        <v>41246</v>
      </c>
      <c r="E49" s="72"/>
      <c r="G49" s="2"/>
      <c r="H49" s="4" t="s">
        <v>66</v>
      </c>
      <c r="I49" s="2"/>
      <c r="J49" s="2"/>
      <c r="K49" s="2"/>
      <c r="L49" s="2"/>
      <c r="M49" s="2"/>
      <c r="N49" s="2"/>
      <c r="O49" s="2"/>
      <c r="P49" s="2"/>
    </row>
    <row r="50" spans="2:16" s="3" customFormat="1" ht="14.25" thickBot="1">
      <c r="B50" s="190"/>
      <c r="C50" s="113" t="s">
        <v>204</v>
      </c>
      <c r="D50" s="74"/>
      <c r="E50" s="72"/>
      <c r="G50" s="2"/>
      <c r="H50" s="4" t="s">
        <v>67</v>
      </c>
      <c r="I50" s="2"/>
      <c r="J50" s="2"/>
      <c r="K50" s="2"/>
      <c r="L50" s="2"/>
      <c r="M50" s="2"/>
      <c r="N50" s="2"/>
      <c r="O50" s="2"/>
      <c r="P50" s="2"/>
    </row>
    <row r="51" spans="2:16" s="3" customFormat="1" ht="13.5">
      <c r="B51" s="190"/>
      <c r="C51" s="117" t="s">
        <v>57</v>
      </c>
      <c r="D51" s="24" t="s">
        <v>356</v>
      </c>
      <c r="E51" s="72"/>
      <c r="G51" s="2"/>
      <c r="H51" s="4" t="s">
        <v>68</v>
      </c>
      <c r="I51" s="2"/>
      <c r="J51" s="2"/>
      <c r="K51" s="2"/>
      <c r="L51" s="2"/>
      <c r="M51" s="2"/>
      <c r="N51" s="2"/>
      <c r="O51" s="2"/>
      <c r="P51" s="2"/>
    </row>
    <row r="52" spans="2:16" s="3" customFormat="1" ht="13.5">
      <c r="B52" s="190"/>
      <c r="C52" s="117" t="s">
        <v>59</v>
      </c>
      <c r="D52" s="22"/>
      <c r="E52" s="72"/>
      <c r="G52" s="2"/>
      <c r="H52" s="4" t="s">
        <v>69</v>
      </c>
      <c r="I52" s="2"/>
      <c r="J52" s="2"/>
      <c r="K52" s="2"/>
      <c r="L52" s="2"/>
      <c r="M52" s="2"/>
      <c r="N52" s="2"/>
      <c r="O52" s="2"/>
      <c r="P52" s="2"/>
    </row>
    <row r="53" spans="1:8" ht="14.25" thickBot="1">
      <c r="A53" s="3"/>
      <c r="B53" s="190"/>
      <c r="C53" s="117" t="s">
        <v>61</v>
      </c>
      <c r="D53" s="25"/>
      <c r="E53" s="72"/>
      <c r="H53" s="4" t="s">
        <v>70</v>
      </c>
    </row>
    <row r="54" spans="2:8" ht="14.25" thickBot="1">
      <c r="B54" s="190"/>
      <c r="C54" s="113" t="s">
        <v>204</v>
      </c>
      <c r="D54" s="74"/>
      <c r="E54" s="72"/>
      <c r="H54" s="4" t="s">
        <v>71</v>
      </c>
    </row>
    <row r="55" spans="2:8" ht="13.5">
      <c r="B55" s="190"/>
      <c r="C55" s="117" t="s">
        <v>57</v>
      </c>
      <c r="D55" s="24" t="s">
        <v>357</v>
      </c>
      <c r="E55" s="72"/>
      <c r="H55" s="4" t="s">
        <v>72</v>
      </c>
    </row>
    <row r="56" spans="2:8" ht="13.5">
      <c r="B56" s="190"/>
      <c r="C56" s="117" t="s">
        <v>59</v>
      </c>
      <c r="D56" s="22"/>
      <c r="E56" s="72"/>
      <c r="H56" s="4" t="s">
        <v>73</v>
      </c>
    </row>
    <row r="57" spans="2:8" ht="14.25" thickBot="1">
      <c r="B57" s="190"/>
      <c r="C57" s="117" t="s">
        <v>61</v>
      </c>
      <c r="D57" s="25"/>
      <c r="E57" s="72"/>
      <c r="H57" s="4" t="s">
        <v>74</v>
      </c>
    </row>
    <row r="58" spans="2:8" ht="14.25" thickBot="1">
      <c r="B58" s="190"/>
      <c r="C58" s="113" t="s">
        <v>204</v>
      </c>
      <c r="D58" s="74"/>
      <c r="E58" s="72"/>
      <c r="H58" s="4" t="s">
        <v>75</v>
      </c>
    </row>
    <row r="59" spans="2:8" ht="13.5">
      <c r="B59" s="190"/>
      <c r="C59" s="117" t="s">
        <v>57</v>
      </c>
      <c r="D59" s="24" t="s">
        <v>358</v>
      </c>
      <c r="E59" s="72"/>
      <c r="H59" s="4" t="s">
        <v>76</v>
      </c>
    </row>
    <row r="60" spans="2:8" ht="13.5">
      <c r="B60" s="190"/>
      <c r="C60" s="117" t="s">
        <v>59</v>
      </c>
      <c r="D60" s="22"/>
      <c r="E60" s="72"/>
      <c r="H60" s="4" t="s">
        <v>77</v>
      </c>
    </row>
    <row r="61" spans="2:16" ht="14.25" thickBot="1">
      <c r="B61" s="190"/>
      <c r="C61" s="117" t="s">
        <v>61</v>
      </c>
      <c r="D61" s="25"/>
      <c r="E61" s="72"/>
      <c r="G61" s="1"/>
      <c r="H61" s="1" t="s">
        <v>78</v>
      </c>
      <c r="I61" s="1"/>
      <c r="J61" s="1"/>
      <c r="K61" s="1"/>
      <c r="L61" s="1"/>
      <c r="M61" s="1"/>
      <c r="N61" s="1"/>
      <c r="O61" s="1"/>
      <c r="P61" s="1"/>
    </row>
    <row r="62" spans="2:16" ht="14.25" thickBot="1">
      <c r="B62" s="190"/>
      <c r="C62" s="113" t="s">
        <v>204</v>
      </c>
      <c r="D62" s="74"/>
      <c r="E62" s="72"/>
      <c r="G62" s="1"/>
      <c r="H62" s="1" t="s">
        <v>79</v>
      </c>
      <c r="I62" s="1"/>
      <c r="J62" s="1"/>
      <c r="K62" s="1"/>
      <c r="L62" s="1"/>
      <c r="M62" s="1"/>
      <c r="N62" s="1"/>
      <c r="O62" s="1"/>
      <c r="P62" s="1"/>
    </row>
    <row r="63" spans="2:16" ht="13.5">
      <c r="B63" s="190"/>
      <c r="C63" s="117" t="s">
        <v>57</v>
      </c>
      <c r="D63" s="24" t="s">
        <v>359</v>
      </c>
      <c r="E63" s="72"/>
      <c r="G63" s="1"/>
      <c r="H63" s="1" t="s">
        <v>80</v>
      </c>
      <c r="I63" s="1"/>
      <c r="J63" s="1"/>
      <c r="K63" s="1"/>
      <c r="L63" s="1"/>
      <c r="M63" s="1"/>
      <c r="N63" s="1"/>
      <c r="O63" s="1"/>
      <c r="P63" s="1"/>
    </row>
    <row r="64" spans="2:16" ht="13.5">
      <c r="B64" s="190"/>
      <c r="C64" s="117" t="s">
        <v>59</v>
      </c>
      <c r="D64" s="22"/>
      <c r="E64" s="72"/>
      <c r="G64" s="1"/>
      <c r="H64" s="1" t="s">
        <v>81</v>
      </c>
      <c r="I64" s="1"/>
      <c r="J64" s="1"/>
      <c r="K64" s="1"/>
      <c r="L64" s="1"/>
      <c r="M64" s="1"/>
      <c r="N64" s="1"/>
      <c r="O64" s="1"/>
      <c r="P64" s="1"/>
    </row>
    <row r="65" spans="2:16" ht="14.25" thickBot="1">
      <c r="B65" s="190"/>
      <c r="C65" s="117" t="s">
        <v>61</v>
      </c>
      <c r="D65" s="25"/>
      <c r="E65" s="72"/>
      <c r="G65" s="1"/>
      <c r="H65" s="1" t="s">
        <v>82</v>
      </c>
      <c r="I65" s="1"/>
      <c r="J65" s="1"/>
      <c r="K65" s="1"/>
      <c r="L65" s="1"/>
      <c r="M65" s="1"/>
      <c r="N65" s="1"/>
      <c r="O65" s="1"/>
      <c r="P65" s="1"/>
    </row>
    <row r="66" spans="2:16" ht="14.25" thickBot="1">
      <c r="B66" s="195"/>
      <c r="C66" s="196"/>
      <c r="D66" s="118"/>
      <c r="E66" s="84"/>
      <c r="G66" s="1"/>
      <c r="H66" s="1" t="s">
        <v>83</v>
      </c>
      <c r="I66" s="1"/>
      <c r="J66" s="1"/>
      <c r="K66" s="1"/>
      <c r="L66" s="1"/>
      <c r="M66" s="1"/>
      <c r="N66" s="1"/>
      <c r="O66" s="1"/>
      <c r="P66" s="1"/>
    </row>
    <row r="67" spans="2:16" ht="13.5">
      <c r="B67" s="1"/>
      <c r="C67" s="1"/>
      <c r="G67" s="1"/>
      <c r="H67" s="1" t="s">
        <v>84</v>
      </c>
      <c r="I67" s="1"/>
      <c r="J67" s="1"/>
      <c r="K67" s="1"/>
      <c r="L67" s="1"/>
      <c r="M67" s="1"/>
      <c r="N67" s="1"/>
      <c r="O67" s="1"/>
      <c r="P67" s="1"/>
    </row>
    <row r="68" spans="2:16" ht="13.5">
      <c r="B68" s="1"/>
      <c r="C68" s="1"/>
      <c r="G68" s="1"/>
      <c r="H68" s="1" t="s">
        <v>85</v>
      </c>
      <c r="I68" s="1"/>
      <c r="J68" s="1"/>
      <c r="K68" s="1"/>
      <c r="L68" s="1"/>
      <c r="M68" s="1"/>
      <c r="N68" s="1"/>
      <c r="O68" s="1"/>
      <c r="P68" s="1"/>
    </row>
    <row r="69" spans="2:8" ht="13.5">
      <c r="B69" s="1"/>
      <c r="C69" s="1"/>
      <c r="H69" s="4" t="s">
        <v>86</v>
      </c>
    </row>
    <row r="70" spans="2:8" ht="13.5">
      <c r="B70" s="1"/>
      <c r="C70" s="1"/>
      <c r="H70" s="4" t="s">
        <v>87</v>
      </c>
    </row>
    <row r="71" spans="2:8" ht="13.5">
      <c r="B71" s="1"/>
      <c r="C71" s="1"/>
      <c r="H71" s="4" t="s">
        <v>88</v>
      </c>
    </row>
    <row r="72" spans="2:8" ht="13.5">
      <c r="B72" s="1"/>
      <c r="C72" s="1"/>
      <c r="H72" s="4" t="s">
        <v>89</v>
      </c>
    </row>
    <row r="73" spans="2:8" ht="13.5">
      <c r="B73" s="1"/>
      <c r="C73" s="1"/>
      <c r="H73" s="4" t="s">
        <v>90</v>
      </c>
    </row>
    <row r="74" spans="2:8" ht="13.5">
      <c r="B74" s="1"/>
      <c r="C74" s="1"/>
      <c r="H74" s="4" t="s">
        <v>91</v>
      </c>
    </row>
    <row r="75" ht="13.5">
      <c r="H75" s="4" t="s">
        <v>92</v>
      </c>
    </row>
    <row r="76" ht="13.5">
      <c r="H76" s="4" t="s">
        <v>93</v>
      </c>
    </row>
    <row r="77" ht="13.5">
      <c r="H77" s="4" t="s">
        <v>94</v>
      </c>
    </row>
    <row r="78" ht="13.5">
      <c r="H78" s="4" t="s">
        <v>95</v>
      </c>
    </row>
    <row r="79" ht="13.5">
      <c r="H79" s="4" t="s">
        <v>96</v>
      </c>
    </row>
    <row r="80" ht="13.5">
      <c r="H80" s="4" t="s">
        <v>97</v>
      </c>
    </row>
    <row r="81" ht="13.5">
      <c r="H81" s="4" t="s">
        <v>98</v>
      </c>
    </row>
    <row r="82" ht="13.5">
      <c r="H82" s="4" t="s">
        <v>99</v>
      </c>
    </row>
    <row r="83" ht="13.5">
      <c r="H83" s="4" t="s">
        <v>100</v>
      </c>
    </row>
    <row r="84" ht="13.5">
      <c r="H84" s="4" t="s">
        <v>101</v>
      </c>
    </row>
    <row r="85" ht="13.5">
      <c r="H85" s="4" t="s">
        <v>102</v>
      </c>
    </row>
    <row r="86" ht="13.5">
      <c r="H86" s="4" t="s">
        <v>103</v>
      </c>
    </row>
    <row r="87" ht="13.5">
      <c r="H87" s="4" t="s">
        <v>104</v>
      </c>
    </row>
    <row r="88" ht="13.5">
      <c r="H88" s="4" t="s">
        <v>105</v>
      </c>
    </row>
    <row r="89" ht="13.5">
      <c r="H89" s="4" t="s">
        <v>106</v>
      </c>
    </row>
    <row r="90" ht="13.5">
      <c r="H90" s="4" t="s">
        <v>107</v>
      </c>
    </row>
    <row r="91" ht="13.5">
      <c r="H91" s="4" t="s">
        <v>108</v>
      </c>
    </row>
    <row r="92" ht="13.5">
      <c r="H92" s="4" t="s">
        <v>109</v>
      </c>
    </row>
    <row r="93" ht="13.5">
      <c r="H93" s="4" t="s">
        <v>110</v>
      </c>
    </row>
    <row r="94" ht="13.5">
      <c r="H94" s="4" t="s">
        <v>111</v>
      </c>
    </row>
    <row r="95" ht="13.5">
      <c r="H95" s="4" t="s">
        <v>112</v>
      </c>
    </row>
    <row r="96" ht="13.5">
      <c r="H96" s="4" t="s">
        <v>113</v>
      </c>
    </row>
    <row r="97" ht="13.5">
      <c r="H97" s="4" t="s">
        <v>114</v>
      </c>
    </row>
    <row r="98" ht="13.5">
      <c r="H98" s="4" t="s">
        <v>115</v>
      </c>
    </row>
    <row r="99" ht="13.5">
      <c r="H99" s="4" t="s">
        <v>116</v>
      </c>
    </row>
    <row r="100" ht="13.5">
      <c r="H100" s="4" t="s">
        <v>117</v>
      </c>
    </row>
    <row r="101" ht="13.5">
      <c r="H101" s="4" t="s">
        <v>118</v>
      </c>
    </row>
    <row r="102" ht="13.5">
      <c r="H102" s="4" t="s">
        <v>119</v>
      </c>
    </row>
    <row r="103" ht="13.5">
      <c r="H103" s="4" t="s">
        <v>120</v>
      </c>
    </row>
    <row r="104" ht="13.5">
      <c r="H104" s="4" t="s">
        <v>121</v>
      </c>
    </row>
    <row r="105" ht="13.5">
      <c r="H105" s="4" t="s">
        <v>122</v>
      </c>
    </row>
    <row r="106" ht="13.5">
      <c r="H106" s="4" t="s">
        <v>123</v>
      </c>
    </row>
    <row r="107" ht="13.5">
      <c r="H107" s="4" t="s">
        <v>124</v>
      </c>
    </row>
    <row r="108" ht="13.5">
      <c r="H108" s="4" t="s">
        <v>125</v>
      </c>
    </row>
    <row r="109" ht="13.5">
      <c r="H109" s="4" t="s">
        <v>126</v>
      </c>
    </row>
    <row r="110" ht="13.5">
      <c r="H110" s="4" t="s">
        <v>127</v>
      </c>
    </row>
    <row r="111" ht="13.5">
      <c r="H111" s="4" t="s">
        <v>128</v>
      </c>
    </row>
    <row r="112" ht="13.5">
      <c r="H112" s="4" t="s">
        <v>129</v>
      </c>
    </row>
    <row r="113" ht="13.5">
      <c r="H113" s="4" t="s">
        <v>130</v>
      </c>
    </row>
    <row r="114" ht="13.5">
      <c r="H114" s="4" t="s">
        <v>131</v>
      </c>
    </row>
    <row r="115" ht="13.5">
      <c r="H115" s="4" t="s">
        <v>132</v>
      </c>
    </row>
    <row r="116" ht="13.5">
      <c r="H116" s="4" t="s">
        <v>133</v>
      </c>
    </row>
    <row r="117" ht="13.5">
      <c r="H117" s="4" t="s">
        <v>134</v>
      </c>
    </row>
    <row r="118" ht="13.5">
      <c r="H118" s="4" t="s">
        <v>135</v>
      </c>
    </row>
    <row r="119" ht="13.5">
      <c r="H119" s="4" t="s">
        <v>136</v>
      </c>
    </row>
    <row r="120" ht="13.5">
      <c r="H120" s="4" t="s">
        <v>137</v>
      </c>
    </row>
    <row r="121" ht="13.5">
      <c r="H121" s="4" t="s">
        <v>138</v>
      </c>
    </row>
    <row r="122" ht="13.5">
      <c r="H122" s="4" t="s">
        <v>139</v>
      </c>
    </row>
    <row r="123" ht="13.5">
      <c r="H123" s="4" t="s">
        <v>140</v>
      </c>
    </row>
    <row r="124" ht="13.5">
      <c r="H124" s="4" t="s">
        <v>141</v>
      </c>
    </row>
    <row r="125" ht="13.5">
      <c r="H125" s="4" t="s">
        <v>142</v>
      </c>
    </row>
    <row r="126" ht="13.5">
      <c r="H126" s="4" t="s">
        <v>143</v>
      </c>
    </row>
    <row r="127" ht="13.5">
      <c r="H127" s="4" t="s">
        <v>144</v>
      </c>
    </row>
    <row r="128" ht="13.5">
      <c r="H128" s="4" t="s">
        <v>145</v>
      </c>
    </row>
    <row r="129" ht="13.5">
      <c r="H129" s="4" t="s">
        <v>146</v>
      </c>
    </row>
    <row r="130" ht="13.5">
      <c r="H130" s="4" t="s">
        <v>147</v>
      </c>
    </row>
    <row r="131" ht="13.5">
      <c r="H131" s="4" t="s">
        <v>148</v>
      </c>
    </row>
    <row r="132" ht="13.5">
      <c r="H132" s="4" t="s">
        <v>149</v>
      </c>
    </row>
    <row r="133" ht="13.5">
      <c r="H133" s="4" t="s">
        <v>150</v>
      </c>
    </row>
    <row r="134" ht="13.5">
      <c r="H134" s="4" t="s">
        <v>151</v>
      </c>
    </row>
    <row r="135" ht="13.5">
      <c r="H135" s="4" t="s">
        <v>152</v>
      </c>
    </row>
    <row r="136" ht="13.5">
      <c r="H136" s="4" t="s">
        <v>153</v>
      </c>
    </row>
    <row r="137" ht="13.5">
      <c r="H137" s="4" t="s">
        <v>154</v>
      </c>
    </row>
    <row r="138" ht="13.5">
      <c r="H138" s="4" t="s">
        <v>155</v>
      </c>
    </row>
    <row r="139" ht="13.5">
      <c r="H139" s="4" t="s">
        <v>156</v>
      </c>
    </row>
    <row r="140" ht="13.5">
      <c r="H140" s="4" t="s">
        <v>157</v>
      </c>
    </row>
    <row r="141" ht="13.5">
      <c r="H141" s="4" t="s">
        <v>158</v>
      </c>
    </row>
    <row r="142" ht="13.5">
      <c r="H142" s="4" t="s">
        <v>159</v>
      </c>
    </row>
    <row r="143" ht="13.5">
      <c r="H143" s="4" t="s">
        <v>160</v>
      </c>
    </row>
    <row r="144" ht="13.5">
      <c r="H144" s="4" t="s">
        <v>161</v>
      </c>
    </row>
    <row r="145" ht="13.5">
      <c r="H145" s="4" t="s">
        <v>162</v>
      </c>
    </row>
    <row r="146" ht="13.5">
      <c r="H146" s="4" t="s">
        <v>163</v>
      </c>
    </row>
    <row r="147" ht="13.5">
      <c r="H147" s="4" t="s">
        <v>164</v>
      </c>
    </row>
    <row r="148" ht="13.5">
      <c r="H148" s="4" t="s">
        <v>165</v>
      </c>
    </row>
    <row r="149" ht="13.5">
      <c r="H149" s="4" t="s">
        <v>166</v>
      </c>
    </row>
    <row r="150" ht="13.5">
      <c r="H150" s="4" t="s">
        <v>167</v>
      </c>
    </row>
    <row r="151" ht="13.5">
      <c r="H151" s="4" t="s">
        <v>168</v>
      </c>
    </row>
    <row r="152" ht="13.5">
      <c r="H152" s="4" t="s">
        <v>169</v>
      </c>
    </row>
    <row r="153" ht="13.5">
      <c r="H153" s="4" t="s">
        <v>170</v>
      </c>
    </row>
    <row r="154" ht="13.5">
      <c r="H154" s="4" t="s">
        <v>171</v>
      </c>
    </row>
    <row r="155" ht="13.5">
      <c r="H155" s="4" t="s">
        <v>172</v>
      </c>
    </row>
    <row r="156" ht="13.5">
      <c r="H156" s="4" t="s">
        <v>173</v>
      </c>
    </row>
    <row r="157" ht="13.5">
      <c r="H157" s="4" t="s">
        <v>174</v>
      </c>
    </row>
    <row r="158" ht="13.5">
      <c r="H158" s="4" t="s">
        <v>175</v>
      </c>
    </row>
    <row r="159" ht="13.5">
      <c r="H159" s="4" t="s">
        <v>176</v>
      </c>
    </row>
    <row r="160" ht="13.5">
      <c r="H160" s="4" t="s">
        <v>177</v>
      </c>
    </row>
    <row r="161" ht="13.5">
      <c r="H161" s="4" t="s">
        <v>178</v>
      </c>
    </row>
    <row r="162" ht="13.5">
      <c r="H162" s="4" t="s">
        <v>179</v>
      </c>
    </row>
    <row r="163" ht="13.5">
      <c r="H163" s="4" t="s">
        <v>180</v>
      </c>
    </row>
    <row r="164" ht="13.5">
      <c r="H164" s="4" t="s">
        <v>181</v>
      </c>
    </row>
    <row r="165" ht="13.5">
      <c r="H165" s="4" t="s">
        <v>182</v>
      </c>
    </row>
    <row r="166" ht="13.5">
      <c r="H166" s="4" t="s">
        <v>183</v>
      </c>
    </row>
    <row r="167" ht="13.5">
      <c r="H167" s="4" t="s">
        <v>184</v>
      </c>
    </row>
    <row r="168" ht="13.5">
      <c r="H168" s="4" t="s">
        <v>185</v>
      </c>
    </row>
    <row r="169" ht="13.5">
      <c r="H169" s="4" t="s">
        <v>186</v>
      </c>
    </row>
    <row r="170" ht="13.5">
      <c r="H170" s="4" t="s">
        <v>187</v>
      </c>
    </row>
    <row r="171" ht="13.5">
      <c r="H171" s="4" t="s">
        <v>188</v>
      </c>
    </row>
    <row r="172" ht="13.5">
      <c r="H172" s="4" t="s">
        <v>189</v>
      </c>
    </row>
    <row r="173" ht="13.5">
      <c r="H173" s="4" t="s">
        <v>190</v>
      </c>
    </row>
    <row r="174" ht="13.5">
      <c r="H174" s="4" t="s">
        <v>191</v>
      </c>
    </row>
    <row r="175" ht="13.5">
      <c r="H175" s="4" t="s">
        <v>192</v>
      </c>
    </row>
    <row r="176" ht="13.5">
      <c r="H176" s="4" t="s">
        <v>193</v>
      </c>
    </row>
    <row r="177" ht="13.5">
      <c r="H177" s="4" t="s">
        <v>194</v>
      </c>
    </row>
    <row r="178" ht="13.5">
      <c r="H178" s="4" t="s">
        <v>195</v>
      </c>
    </row>
    <row r="179" ht="13.5">
      <c r="H179" s="4" t="s">
        <v>196</v>
      </c>
    </row>
    <row r="180" ht="13.5">
      <c r="H180" s="4" t="s">
        <v>197</v>
      </c>
    </row>
    <row r="181" ht="13.5">
      <c r="H181" s="4" t="s">
        <v>198</v>
      </c>
    </row>
    <row r="182" ht="13.5">
      <c r="H182" s="4" t="s">
        <v>199</v>
      </c>
    </row>
    <row r="183" ht="13.5">
      <c r="H183" s="4" t="s">
        <v>200</v>
      </c>
    </row>
  </sheetData>
  <sheetProtection/>
  <mergeCells count="10">
    <mergeCell ref="B41:C41"/>
    <mergeCell ref="D23:D24"/>
    <mergeCell ref="B16:C16"/>
    <mergeCell ref="B27:C27"/>
    <mergeCell ref="B36:C36"/>
    <mergeCell ref="B26:C26"/>
    <mergeCell ref="B19:C19"/>
    <mergeCell ref="B23:C24"/>
    <mergeCell ref="B25:C25"/>
    <mergeCell ref="B32:C32"/>
  </mergeCells>
  <dataValidations count="2">
    <dataValidation type="list" allowBlank="1" showInputMessage="1" showErrorMessage="1" sqref="IV65531 D65531">
      <formula1>$I$15:$I$17</formula1>
    </dataValidation>
    <dataValidation type="list" allowBlank="1" showInputMessage="1" showErrorMessage="1" sqref="IV65532:IV65536 D65532:D65536">
      <formula1>$H$15:$H$183</formula1>
    </dataValidation>
  </dataValidations>
  <hyperlinks>
    <hyperlink ref="D48" r:id="rId1" display="smmiller@pioj.gov.jm"/>
    <hyperlink ref="D43" r:id="rId2" display="a.daley@mwlecc.gov.jm"/>
    <hyperlink ref="D33" r:id="rId3" display="http://dev.adaptja.pioj.gov.jm"/>
  </hyperlinks>
  <printOptions/>
  <pageMargins left="0.7" right="0.7" top="0.75" bottom="0.75" header="0.3" footer="0.3"/>
  <pageSetup horizontalDpi="600" verticalDpi="600" orientation="landscape" scale="77" r:id="rId5"/>
  <rowBreaks count="1" manualBreakCount="1">
    <brk id="30" max="4" man="1"/>
  </rowBreaks>
  <drawing r:id="rId4"/>
</worksheet>
</file>

<file path=xl/worksheets/sheet2.xml><?xml version="1.0" encoding="utf-8"?>
<worksheet xmlns="http://schemas.openxmlformats.org/spreadsheetml/2006/main" xmlns:r="http://schemas.openxmlformats.org/officeDocument/2006/relationships">
  <dimension ref="B2:N80"/>
  <sheetViews>
    <sheetView view="pageBreakPreview" zoomScale="120" zoomScaleSheetLayoutView="120" zoomScalePageLayoutView="0" workbookViewId="0" topLeftCell="A61">
      <selection activeCell="D15" sqref="D15"/>
    </sheetView>
  </sheetViews>
  <sheetFormatPr defaultColWidth="9.140625" defaultRowHeight="15"/>
  <cols>
    <col min="1" max="1" width="1.421875" style="27" customWidth="1"/>
    <col min="2" max="2" width="1.57421875" style="26" customWidth="1"/>
    <col min="3" max="3" width="10.28125" style="26" customWidth="1"/>
    <col min="4" max="4" width="21.00390625" style="26" customWidth="1"/>
    <col min="5" max="5" width="24.140625" style="26" customWidth="1"/>
    <col min="6" max="6" width="42.140625" style="27" customWidth="1"/>
    <col min="7" max="7" width="22.7109375" style="27" customWidth="1"/>
    <col min="8" max="8" width="13.57421875" style="27" customWidth="1"/>
    <col min="9" max="9" width="1.1484375" style="27" customWidth="1"/>
    <col min="10" max="10" width="1.421875" style="27" customWidth="1"/>
    <col min="11" max="12" width="18.140625" style="27" customWidth="1"/>
    <col min="13" max="13" width="18.28125" style="27" customWidth="1"/>
    <col min="14" max="14" width="9.28125" style="27" customWidth="1"/>
    <col min="15" max="16384" width="9.140625" style="27" customWidth="1"/>
  </cols>
  <sheetData>
    <row r="1" ht="15.75" thickBot="1"/>
    <row r="2" spans="2:9" ht="15.75" thickBot="1">
      <c r="B2" s="96"/>
      <c r="C2" s="97"/>
      <c r="D2" s="97"/>
      <c r="E2" s="97"/>
      <c r="F2" s="98"/>
      <c r="G2" s="98"/>
      <c r="H2" s="98"/>
      <c r="I2" s="99"/>
    </row>
    <row r="3" spans="2:9" ht="21" thickBot="1">
      <c r="B3" s="100"/>
      <c r="C3" s="349" t="s">
        <v>453</v>
      </c>
      <c r="D3" s="350"/>
      <c r="E3" s="350"/>
      <c r="F3" s="350"/>
      <c r="G3" s="350"/>
      <c r="H3" s="351"/>
      <c r="I3" s="101"/>
    </row>
    <row r="4" spans="2:9" ht="15">
      <c r="B4" s="342"/>
      <c r="C4" s="343"/>
      <c r="D4" s="343"/>
      <c r="E4" s="343"/>
      <c r="F4" s="343"/>
      <c r="G4" s="343"/>
      <c r="H4" s="103"/>
      <c r="I4" s="101"/>
    </row>
    <row r="5" spans="2:9" ht="15">
      <c r="B5" s="102"/>
      <c r="C5" s="355"/>
      <c r="D5" s="355"/>
      <c r="E5" s="355"/>
      <c r="F5" s="355"/>
      <c r="G5" s="355"/>
      <c r="H5" s="103"/>
      <c r="I5" s="101"/>
    </row>
    <row r="6" spans="2:9" ht="15">
      <c r="B6" s="102"/>
      <c r="C6" s="73"/>
      <c r="D6" s="78"/>
      <c r="E6" s="78"/>
      <c r="F6" s="74"/>
      <c r="G6" s="103"/>
      <c r="H6" s="103"/>
      <c r="I6" s="101"/>
    </row>
    <row r="7" spans="2:9" ht="15">
      <c r="B7" s="102"/>
      <c r="C7" s="334" t="s">
        <v>237</v>
      </c>
      <c r="D7" s="334"/>
      <c r="E7" s="235"/>
      <c r="F7" s="75"/>
      <c r="G7" s="103"/>
      <c r="H7" s="103"/>
      <c r="I7" s="101"/>
    </row>
    <row r="8" spans="2:9" ht="27.75" customHeight="1" thickBot="1">
      <c r="B8" s="102"/>
      <c r="C8" s="348" t="s">
        <v>264</v>
      </c>
      <c r="D8" s="348"/>
      <c r="E8" s="348"/>
      <c r="F8" s="348"/>
      <c r="G8" s="348"/>
      <c r="H8" s="103"/>
      <c r="I8" s="101"/>
    </row>
    <row r="9" spans="2:9" ht="49.5" customHeight="1" thickBot="1">
      <c r="B9" s="102"/>
      <c r="C9" s="334" t="s">
        <v>429</v>
      </c>
      <c r="D9" s="334"/>
      <c r="E9" s="235"/>
      <c r="F9" s="344">
        <v>893016</v>
      </c>
      <c r="G9" s="345"/>
      <c r="H9" s="103"/>
      <c r="I9" s="101"/>
    </row>
    <row r="10" spans="2:9" ht="99.75" customHeight="1" thickBot="1">
      <c r="B10" s="102"/>
      <c r="C10" s="334" t="s">
        <v>238</v>
      </c>
      <c r="D10" s="334"/>
      <c r="E10" s="235"/>
      <c r="F10" s="346"/>
      <c r="G10" s="347"/>
      <c r="H10" s="103"/>
      <c r="I10" s="101"/>
    </row>
    <row r="11" spans="2:9" ht="13.5">
      <c r="B11" s="102"/>
      <c r="C11" s="78"/>
      <c r="D11" s="78"/>
      <c r="E11" s="78"/>
      <c r="F11" s="103"/>
      <c r="G11" s="103"/>
      <c r="H11" s="103"/>
      <c r="I11" s="101"/>
    </row>
    <row r="12" spans="2:14" ht="14.25" thickBot="1">
      <c r="B12" s="102"/>
      <c r="C12" s="334" t="s">
        <v>212</v>
      </c>
      <c r="D12" s="334"/>
      <c r="E12" s="235"/>
      <c r="F12" s="103"/>
      <c r="G12" s="103"/>
      <c r="H12" s="103"/>
      <c r="I12" s="101"/>
      <c r="K12" s="28"/>
      <c r="L12" s="28"/>
      <c r="M12" s="28"/>
      <c r="N12" s="28"/>
    </row>
    <row r="13" spans="2:14" ht="49.5" customHeight="1" thickBot="1">
      <c r="B13" s="102"/>
      <c r="C13" s="334" t="s">
        <v>312</v>
      </c>
      <c r="D13" s="334"/>
      <c r="E13" s="241" t="s">
        <v>361</v>
      </c>
      <c r="F13" s="241" t="s">
        <v>213</v>
      </c>
      <c r="G13" s="200" t="s">
        <v>214</v>
      </c>
      <c r="H13" s="103"/>
      <c r="I13" s="101"/>
      <c r="K13" s="29"/>
      <c r="L13" s="29"/>
      <c r="M13" s="29"/>
      <c r="N13" s="28"/>
    </row>
    <row r="14" spans="2:14" ht="60" customHeight="1">
      <c r="B14" s="102"/>
      <c r="C14" s="78"/>
      <c r="D14" s="78"/>
      <c r="E14" s="363" t="s">
        <v>371</v>
      </c>
      <c r="F14" s="41" t="s">
        <v>444</v>
      </c>
      <c r="G14" s="242">
        <v>116106</v>
      </c>
      <c r="H14" s="103"/>
      <c r="I14" s="101"/>
      <c r="K14" s="30"/>
      <c r="L14" s="30"/>
      <c r="M14" s="30"/>
      <c r="N14" s="28"/>
    </row>
    <row r="15" spans="2:14" ht="13.5">
      <c r="B15" s="102"/>
      <c r="C15" s="78"/>
      <c r="D15" s="78"/>
      <c r="E15" s="364"/>
      <c r="F15" s="245" t="s">
        <v>368</v>
      </c>
      <c r="G15" s="246">
        <v>52238</v>
      </c>
      <c r="H15" s="103"/>
      <c r="I15" s="101"/>
      <c r="K15" s="30"/>
      <c r="L15" s="30"/>
      <c r="M15" s="30"/>
      <c r="N15" s="28"/>
    </row>
    <row r="16" spans="2:14" ht="13.5">
      <c r="B16" s="102"/>
      <c r="C16" s="78"/>
      <c r="D16" s="78"/>
      <c r="E16" s="358" t="s">
        <v>378</v>
      </c>
      <c r="F16" s="365"/>
      <c r="G16" s="247">
        <f>SUM(G14:G15)</f>
        <v>168344</v>
      </c>
      <c r="H16" s="103"/>
      <c r="I16" s="101"/>
      <c r="K16" s="30"/>
      <c r="L16" s="30"/>
      <c r="M16" s="30"/>
      <c r="N16" s="28"/>
    </row>
    <row r="17" spans="2:14" ht="28.5" customHeight="1">
      <c r="B17" s="102"/>
      <c r="C17" s="78"/>
      <c r="D17" s="78"/>
      <c r="E17" s="360" t="s">
        <v>366</v>
      </c>
      <c r="F17" s="244" t="s">
        <v>364</v>
      </c>
      <c r="G17" s="248">
        <v>0</v>
      </c>
      <c r="H17" s="103"/>
      <c r="I17" s="101"/>
      <c r="L17" s="30"/>
      <c r="M17" s="30"/>
      <c r="N17" s="28"/>
    </row>
    <row r="18" spans="2:14" ht="27.75">
      <c r="B18" s="102"/>
      <c r="C18" s="78"/>
      <c r="D18" s="78"/>
      <c r="E18" s="361"/>
      <c r="F18" s="244" t="s">
        <v>365</v>
      </c>
      <c r="G18" s="356">
        <v>70141</v>
      </c>
      <c r="H18" s="103"/>
      <c r="I18" s="101"/>
      <c r="K18" s="30"/>
      <c r="L18" s="30"/>
      <c r="M18" s="30"/>
      <c r="N18" s="28"/>
    </row>
    <row r="19" spans="2:14" ht="27.75">
      <c r="B19" s="102"/>
      <c r="C19" s="78"/>
      <c r="D19" s="78"/>
      <c r="E19" s="361"/>
      <c r="F19" s="244" t="s">
        <v>363</v>
      </c>
      <c r="G19" s="357"/>
      <c r="H19" s="103"/>
      <c r="I19" s="101"/>
      <c r="K19" s="30"/>
      <c r="L19" s="30"/>
      <c r="M19" s="30"/>
      <c r="N19" s="28"/>
    </row>
    <row r="20" spans="2:14" ht="27.75">
      <c r="B20" s="102"/>
      <c r="C20" s="78"/>
      <c r="D20" s="78"/>
      <c r="E20" s="362"/>
      <c r="F20" s="244" t="s">
        <v>367</v>
      </c>
      <c r="G20" s="249">
        <v>10522</v>
      </c>
      <c r="H20" s="103"/>
      <c r="I20" s="101"/>
      <c r="K20" s="30"/>
      <c r="L20" s="30"/>
      <c r="M20" s="30"/>
      <c r="N20" s="28"/>
    </row>
    <row r="21" spans="2:14" ht="13.5">
      <c r="B21" s="102"/>
      <c r="C21" s="78"/>
      <c r="D21" s="78"/>
      <c r="E21" s="31"/>
      <c r="F21" s="244" t="s">
        <v>369</v>
      </c>
      <c r="G21" s="250">
        <v>34008</v>
      </c>
      <c r="H21" s="103"/>
      <c r="I21" s="101"/>
      <c r="K21" s="30"/>
      <c r="L21" s="30"/>
      <c r="M21" s="30"/>
      <c r="N21" s="28"/>
    </row>
    <row r="22" spans="2:14" ht="13.5">
      <c r="B22" s="102"/>
      <c r="C22" s="78"/>
      <c r="D22" s="78"/>
      <c r="E22" s="31"/>
      <c r="F22" s="31" t="s">
        <v>368</v>
      </c>
      <c r="G22" s="249">
        <v>42905</v>
      </c>
      <c r="H22" s="103"/>
      <c r="I22" s="101"/>
      <c r="K22" s="30"/>
      <c r="L22" s="30"/>
      <c r="M22" s="30"/>
      <c r="N22" s="28"/>
    </row>
    <row r="23" spans="2:14" ht="13.5">
      <c r="B23" s="102"/>
      <c r="C23" s="78"/>
      <c r="D23" s="78"/>
      <c r="E23" s="358" t="s">
        <v>379</v>
      </c>
      <c r="F23" s="359"/>
      <c r="G23" s="251">
        <f>SUM(G17:G22)</f>
        <v>157576</v>
      </c>
      <c r="H23" s="103"/>
      <c r="I23" s="101"/>
      <c r="K23" s="30"/>
      <c r="L23" s="30"/>
      <c r="M23" s="30"/>
      <c r="N23" s="28"/>
    </row>
    <row r="24" spans="2:14" ht="97.5">
      <c r="B24" s="102"/>
      <c r="C24" s="78"/>
      <c r="D24" s="78"/>
      <c r="E24" s="31" t="s">
        <v>370</v>
      </c>
      <c r="F24" s="244" t="s">
        <v>377</v>
      </c>
      <c r="G24" s="249">
        <v>16206</v>
      </c>
      <c r="H24" s="103"/>
      <c r="I24" s="101"/>
      <c r="K24" s="30"/>
      <c r="L24" s="30"/>
      <c r="M24" s="30"/>
      <c r="N24" s="28"/>
    </row>
    <row r="25" spans="2:14" ht="13.5">
      <c r="B25" s="102"/>
      <c r="C25" s="78"/>
      <c r="D25" s="78"/>
      <c r="E25" s="31"/>
      <c r="F25" s="244" t="s">
        <v>372</v>
      </c>
      <c r="G25" s="249">
        <v>56396</v>
      </c>
      <c r="H25" s="103"/>
      <c r="I25" s="101"/>
      <c r="K25" s="30"/>
      <c r="L25" s="30"/>
      <c r="M25" s="30"/>
      <c r="N25" s="28"/>
    </row>
    <row r="26" spans="2:14" ht="27.75">
      <c r="B26" s="102"/>
      <c r="C26" s="78"/>
      <c r="D26" s="78"/>
      <c r="E26" s="31"/>
      <c r="F26" s="31" t="s">
        <v>373</v>
      </c>
      <c r="G26" s="249"/>
      <c r="H26" s="103"/>
      <c r="I26" s="101"/>
      <c r="K26" s="309"/>
      <c r="L26" s="30"/>
      <c r="M26" s="30"/>
      <c r="N26" s="28"/>
    </row>
    <row r="27" spans="2:14" ht="27.75">
      <c r="B27" s="102"/>
      <c r="C27" s="78"/>
      <c r="D27" s="78"/>
      <c r="E27" s="31"/>
      <c r="F27" s="31" t="s">
        <v>375</v>
      </c>
      <c r="G27" s="249">
        <v>3273</v>
      </c>
      <c r="H27" s="103"/>
      <c r="I27" s="101"/>
      <c r="K27" s="30"/>
      <c r="L27" s="30"/>
      <c r="M27" s="30"/>
      <c r="N27" s="28"/>
    </row>
    <row r="28" spans="2:14" ht="27.75">
      <c r="B28" s="102"/>
      <c r="C28" s="78"/>
      <c r="D28" s="78"/>
      <c r="E28" s="197"/>
      <c r="F28" s="31" t="s">
        <v>374</v>
      </c>
      <c r="G28" s="252">
        <v>9925</v>
      </c>
      <c r="H28" s="103"/>
      <c r="I28" s="101"/>
      <c r="K28" s="30"/>
      <c r="L28" s="254"/>
      <c r="M28" s="30"/>
      <c r="N28" s="28"/>
    </row>
    <row r="29" spans="2:14" ht="42">
      <c r="B29" s="102"/>
      <c r="C29" s="78"/>
      <c r="D29" s="78"/>
      <c r="E29" s="197"/>
      <c r="F29" s="197" t="s">
        <v>376</v>
      </c>
      <c r="G29" s="252">
        <v>1051</v>
      </c>
      <c r="H29" s="103"/>
      <c r="I29" s="101"/>
      <c r="K29" s="30"/>
      <c r="L29" s="254"/>
      <c r="M29" s="30"/>
      <c r="N29" s="28"/>
    </row>
    <row r="30" spans="2:14" ht="13.5">
      <c r="B30" s="102"/>
      <c r="C30" s="78"/>
      <c r="D30" s="78"/>
      <c r="E30" s="197"/>
      <c r="F30" s="197" t="s">
        <v>368</v>
      </c>
      <c r="G30" s="252">
        <v>41</v>
      </c>
      <c r="H30" s="103"/>
      <c r="I30" s="101"/>
      <c r="K30" s="30"/>
      <c r="L30" s="254"/>
      <c r="M30" s="30"/>
      <c r="N30" s="28"/>
    </row>
    <row r="31" spans="2:14" ht="13.5">
      <c r="B31" s="102"/>
      <c r="C31" s="78"/>
      <c r="D31" s="78"/>
      <c r="E31" s="358" t="s">
        <v>380</v>
      </c>
      <c r="F31" s="359"/>
      <c r="G31" s="256">
        <f>SUM(G24:G30)</f>
        <v>86892</v>
      </c>
      <c r="H31" s="103"/>
      <c r="I31" s="101"/>
      <c r="K31" s="255"/>
      <c r="L31" s="254"/>
      <c r="M31" s="30"/>
      <c r="N31" s="28"/>
    </row>
    <row r="32" spans="2:14" ht="30" customHeight="1">
      <c r="B32" s="102"/>
      <c r="C32" s="78"/>
      <c r="D32" s="78"/>
      <c r="E32" s="358" t="s">
        <v>433</v>
      </c>
      <c r="F32" s="359"/>
      <c r="G32" s="256">
        <v>103336</v>
      </c>
      <c r="H32" s="103"/>
      <c r="I32" s="101"/>
      <c r="K32" s="30"/>
      <c r="L32" s="30"/>
      <c r="M32" s="30"/>
      <c r="N32" s="28"/>
    </row>
    <row r="33" spans="2:14" ht="14.25" thickBot="1">
      <c r="B33" s="102"/>
      <c r="C33" s="78"/>
      <c r="D33" s="78"/>
      <c r="E33" s="197"/>
      <c r="F33" s="197"/>
      <c r="G33" s="252"/>
      <c r="H33" s="103"/>
      <c r="I33" s="101"/>
      <c r="K33" s="30"/>
      <c r="L33" s="254"/>
      <c r="M33" s="30"/>
      <c r="N33" s="28"/>
    </row>
    <row r="34" spans="2:14" ht="14.25" thickBot="1">
      <c r="B34" s="102"/>
      <c r="C34" s="78"/>
      <c r="D34" s="78"/>
      <c r="E34" s="199"/>
      <c r="F34" s="199" t="s">
        <v>299</v>
      </c>
      <c r="G34" s="253">
        <f>G32+G31+G23+G16</f>
        <v>516148</v>
      </c>
      <c r="H34" s="103"/>
      <c r="I34" s="101"/>
      <c r="K34" s="30"/>
      <c r="L34" s="30"/>
      <c r="M34" s="30"/>
      <c r="N34" s="28"/>
    </row>
    <row r="35" spans="2:14" ht="13.5">
      <c r="B35" s="102"/>
      <c r="C35" s="78"/>
      <c r="D35" s="78"/>
      <c r="E35" s="78"/>
      <c r="F35" s="103"/>
      <c r="G35" s="103"/>
      <c r="H35" s="103"/>
      <c r="I35" s="101"/>
      <c r="K35" s="28"/>
      <c r="L35" s="28"/>
      <c r="M35" s="28"/>
      <c r="N35" s="28"/>
    </row>
    <row r="36" spans="2:14" ht="24.75" customHeight="1" thickBot="1">
      <c r="B36" s="102"/>
      <c r="C36" s="334" t="s">
        <v>310</v>
      </c>
      <c r="D36" s="334"/>
      <c r="E36" s="235"/>
      <c r="F36" s="103"/>
      <c r="G36" s="103"/>
      <c r="H36" s="103"/>
      <c r="I36" s="101"/>
      <c r="K36" s="28"/>
      <c r="L36" s="28"/>
      <c r="M36" s="28"/>
      <c r="N36" s="28"/>
    </row>
    <row r="37" spans="2:9" ht="49.5" customHeight="1" thickBot="1">
      <c r="B37" s="102"/>
      <c r="C37" s="334" t="s">
        <v>313</v>
      </c>
      <c r="D37" s="334"/>
      <c r="E37" s="235"/>
      <c r="F37" s="180" t="s">
        <v>213</v>
      </c>
      <c r="G37" s="201" t="s">
        <v>215</v>
      </c>
      <c r="H37" s="140" t="s">
        <v>265</v>
      </c>
      <c r="I37" s="101"/>
    </row>
    <row r="38" spans="2:9" ht="13.5">
      <c r="B38" s="102"/>
      <c r="C38" s="78"/>
      <c r="D38" s="78"/>
      <c r="E38" s="78"/>
      <c r="F38" s="285" t="s">
        <v>455</v>
      </c>
      <c r="G38" s="151"/>
      <c r="H38" s="181"/>
      <c r="I38" s="101"/>
    </row>
    <row r="39" spans="2:9" ht="13.5">
      <c r="B39" s="102"/>
      <c r="C39" s="78"/>
      <c r="D39" s="78"/>
      <c r="E39" s="78"/>
      <c r="F39" s="302" t="s">
        <v>511</v>
      </c>
      <c r="G39" s="303">
        <f>354450/110</f>
        <v>3222.2727272727275</v>
      </c>
      <c r="H39" s="304">
        <v>41944</v>
      </c>
      <c r="I39" s="101"/>
    </row>
    <row r="40" spans="2:9" ht="13.5">
      <c r="B40" s="102"/>
      <c r="C40" s="78"/>
      <c r="D40" s="78"/>
      <c r="E40" s="78"/>
      <c r="F40" s="302" t="s">
        <v>512</v>
      </c>
      <c r="G40" s="303">
        <f>45000000/110</f>
        <v>409090.9090909091</v>
      </c>
      <c r="H40" s="304">
        <v>42125</v>
      </c>
      <c r="I40" s="101"/>
    </row>
    <row r="41" spans="2:9" ht="13.5">
      <c r="B41" s="102"/>
      <c r="C41" s="78"/>
      <c r="D41" s="78"/>
      <c r="E41" s="78"/>
      <c r="F41" s="302" t="s">
        <v>513</v>
      </c>
      <c r="G41" s="303">
        <f>3945800/110</f>
        <v>35870.90909090909</v>
      </c>
      <c r="H41" s="304">
        <v>42278</v>
      </c>
      <c r="I41" s="101"/>
    </row>
    <row r="42" spans="2:9" ht="13.5">
      <c r="B42" s="102"/>
      <c r="C42" s="78"/>
      <c r="D42" s="78"/>
      <c r="E42" s="78"/>
      <c r="F42" s="302" t="s">
        <v>514</v>
      </c>
      <c r="G42" s="303">
        <f>300000000/110</f>
        <v>2727272.727272727</v>
      </c>
      <c r="H42" s="304">
        <v>42278</v>
      </c>
      <c r="I42" s="101"/>
    </row>
    <row r="43" spans="2:9" ht="13.5">
      <c r="B43" s="102"/>
      <c r="C43" s="78"/>
      <c r="D43" s="78"/>
      <c r="E43" s="78"/>
      <c r="F43" s="302" t="s">
        <v>515</v>
      </c>
      <c r="G43" s="303">
        <f>5500000/110</f>
        <v>50000</v>
      </c>
      <c r="H43" s="304">
        <v>42278</v>
      </c>
      <c r="I43" s="101"/>
    </row>
    <row r="44" spans="2:9" ht="13.5">
      <c r="B44" s="102"/>
      <c r="C44" s="78"/>
      <c r="D44" s="78"/>
      <c r="E44" s="78"/>
      <c r="F44" s="31" t="s">
        <v>368</v>
      </c>
      <c r="G44" s="303">
        <f>17400000/110</f>
        <v>158181.81818181818</v>
      </c>
      <c r="H44" s="287">
        <v>42278</v>
      </c>
      <c r="I44" s="101"/>
    </row>
    <row r="45" spans="2:9" ht="13.5">
      <c r="B45" s="102"/>
      <c r="C45" s="78"/>
      <c r="D45" s="78"/>
      <c r="E45" s="78"/>
      <c r="F45" s="280" t="s">
        <v>463</v>
      </c>
      <c r="G45" s="300">
        <f>SUM(G39:G44)</f>
        <v>3383638.6363636362</v>
      </c>
      <c r="H45" s="182"/>
      <c r="I45" s="101"/>
    </row>
    <row r="46" spans="2:9" ht="13.5">
      <c r="B46" s="102"/>
      <c r="C46" s="78"/>
      <c r="D46" s="78"/>
      <c r="E46" s="78"/>
      <c r="F46" s="281" t="s">
        <v>456</v>
      </c>
      <c r="G46" s="152"/>
      <c r="H46" s="182"/>
      <c r="I46" s="101"/>
    </row>
    <row r="47" spans="2:9" ht="13.5">
      <c r="B47" s="102"/>
      <c r="C47" s="78"/>
      <c r="D47" s="78"/>
      <c r="E47" s="78"/>
      <c r="F47" s="280" t="s">
        <v>507</v>
      </c>
      <c r="G47" s="282">
        <f>21000000/110</f>
        <v>190909.0909090909</v>
      </c>
      <c r="H47" s="287">
        <v>42278</v>
      </c>
      <c r="I47" s="101"/>
    </row>
    <row r="48" spans="2:9" ht="27.75">
      <c r="B48" s="102"/>
      <c r="C48" s="78"/>
      <c r="D48" s="78"/>
      <c r="E48" s="78"/>
      <c r="F48" s="31" t="s">
        <v>509</v>
      </c>
      <c r="G48" s="282">
        <f>18000000/110</f>
        <v>163636.36363636365</v>
      </c>
      <c r="H48" s="287">
        <v>42278</v>
      </c>
      <c r="I48" s="101"/>
    </row>
    <row r="49" spans="2:9" ht="13.5">
      <c r="B49" s="102"/>
      <c r="C49" s="78"/>
      <c r="D49" s="78"/>
      <c r="E49" s="78"/>
      <c r="F49" s="31" t="s">
        <v>508</v>
      </c>
      <c r="G49" s="282">
        <f>57000000/110</f>
        <v>518181.8181818182</v>
      </c>
      <c r="H49" s="287">
        <v>42278</v>
      </c>
      <c r="I49" s="101"/>
    </row>
    <row r="50" spans="2:9" ht="13.5">
      <c r="B50" s="102"/>
      <c r="C50" s="78"/>
      <c r="D50" s="78"/>
      <c r="E50" s="78"/>
      <c r="F50" s="31" t="s">
        <v>510</v>
      </c>
      <c r="G50" s="282">
        <f>11000000/110</f>
        <v>100000</v>
      </c>
      <c r="H50" s="287">
        <v>42278</v>
      </c>
      <c r="I50" s="101"/>
    </row>
    <row r="51" spans="2:7" ht="13.5">
      <c r="B51" s="78"/>
      <c r="C51" s="78"/>
      <c r="D51" s="78"/>
      <c r="E51" s="78"/>
      <c r="F51" s="31" t="s">
        <v>368</v>
      </c>
      <c r="G51" s="301">
        <f>G22</f>
        <v>42905</v>
      </c>
    </row>
    <row r="52" spans="2:9" ht="13.5">
      <c r="B52" s="102"/>
      <c r="C52" s="78"/>
      <c r="D52" s="78"/>
      <c r="E52" s="78"/>
      <c r="F52" s="280" t="s">
        <v>463</v>
      </c>
      <c r="G52" s="300">
        <f>SUM(G47:G50)</f>
        <v>972727.2727272727</v>
      </c>
      <c r="H52" s="182"/>
      <c r="I52" s="101"/>
    </row>
    <row r="53" spans="2:9" ht="13.5">
      <c r="B53" s="102"/>
      <c r="C53" s="78"/>
      <c r="D53" s="78"/>
      <c r="E53" s="78"/>
      <c r="F53" s="281" t="s">
        <v>457</v>
      </c>
      <c r="G53" s="152"/>
      <c r="H53" s="182"/>
      <c r="I53" s="101"/>
    </row>
    <row r="54" spans="2:9" ht="13.5">
      <c r="B54" s="102"/>
      <c r="C54" s="78"/>
      <c r="D54" s="78"/>
      <c r="E54" s="78"/>
      <c r="F54" s="31" t="s">
        <v>459</v>
      </c>
      <c r="G54" s="282">
        <f>7083333.37/110</f>
        <v>64393.93972727273</v>
      </c>
      <c r="H54" s="287">
        <v>42248</v>
      </c>
      <c r="I54" s="101"/>
    </row>
    <row r="55" spans="2:9" ht="13.5">
      <c r="B55" s="102"/>
      <c r="C55" s="78"/>
      <c r="D55" s="78"/>
      <c r="E55" s="78"/>
      <c r="F55" s="31" t="s">
        <v>460</v>
      </c>
      <c r="G55" s="282">
        <f>6000000/110</f>
        <v>54545.454545454544</v>
      </c>
      <c r="H55" s="287">
        <v>42125</v>
      </c>
      <c r="I55" s="101"/>
    </row>
    <row r="56" spans="2:9" ht="13.5">
      <c r="B56" s="102"/>
      <c r="C56" s="78"/>
      <c r="D56" s="78"/>
      <c r="E56" s="78"/>
      <c r="F56" s="31" t="s">
        <v>461</v>
      </c>
      <c r="G56" s="283">
        <f>4200000/110</f>
        <v>38181.818181818184</v>
      </c>
      <c r="H56" s="287">
        <v>42248</v>
      </c>
      <c r="I56" s="101"/>
    </row>
    <row r="57" spans="2:9" ht="13.5">
      <c r="B57" s="102"/>
      <c r="C57" s="78"/>
      <c r="D57" s="78"/>
      <c r="E57" s="78"/>
      <c r="F57" s="31" t="s">
        <v>462</v>
      </c>
      <c r="G57" s="282">
        <f>5431666.68/110</f>
        <v>49378.788</v>
      </c>
      <c r="H57" s="287">
        <v>42217</v>
      </c>
      <c r="I57" s="101"/>
    </row>
    <row r="58" spans="2:9" ht="13.5">
      <c r="B58" s="102"/>
      <c r="C58" s="78"/>
      <c r="D58" s="78"/>
      <c r="E58" s="78"/>
      <c r="F58" s="280" t="s">
        <v>463</v>
      </c>
      <c r="G58" s="282">
        <f>SUM(G54:G57)</f>
        <v>206500.00045454546</v>
      </c>
      <c r="H58" s="287">
        <v>42278</v>
      </c>
      <c r="I58" s="101"/>
    </row>
    <row r="59" spans="2:9" ht="14.25" thickBot="1">
      <c r="B59" s="102"/>
      <c r="C59" s="78"/>
      <c r="D59" s="78"/>
      <c r="E59" s="78"/>
      <c r="F59" s="286" t="s">
        <v>458</v>
      </c>
      <c r="G59" s="282">
        <f>19500000/110</f>
        <v>177272.72727272726</v>
      </c>
      <c r="H59" s="287">
        <v>42278</v>
      </c>
      <c r="I59" s="101"/>
    </row>
    <row r="60" spans="2:9" ht="14.25" thickBot="1">
      <c r="B60" s="102"/>
      <c r="C60" s="78"/>
      <c r="D60" s="78"/>
      <c r="E60" s="78"/>
      <c r="F60" s="199" t="s">
        <v>299</v>
      </c>
      <c r="G60" s="284">
        <f>G45+G52+G58+G59</f>
        <v>4740138.636818182</v>
      </c>
      <c r="H60" s="198"/>
      <c r="I60" s="101"/>
    </row>
    <row r="61" spans="2:9" ht="13.5">
      <c r="B61" s="102"/>
      <c r="C61" s="78"/>
      <c r="D61" s="78"/>
      <c r="E61" s="78"/>
      <c r="F61" s="103"/>
      <c r="G61" s="103"/>
      <c r="H61" s="103"/>
      <c r="I61" s="101"/>
    </row>
    <row r="62" spans="2:9" ht="34.5" customHeight="1" thickBot="1">
      <c r="B62" s="102"/>
      <c r="C62" s="334" t="s">
        <v>314</v>
      </c>
      <c r="D62" s="334"/>
      <c r="E62" s="334"/>
      <c r="F62" s="334"/>
      <c r="G62" s="334"/>
      <c r="H62" s="219"/>
      <c r="I62" s="101"/>
    </row>
    <row r="63" spans="2:9" ht="80.25" customHeight="1" thickBot="1">
      <c r="B63" s="102"/>
      <c r="C63" s="334" t="s">
        <v>209</v>
      </c>
      <c r="D63" s="334"/>
      <c r="E63" s="235"/>
      <c r="F63" s="353" t="s">
        <v>381</v>
      </c>
      <c r="G63" s="354"/>
      <c r="H63" s="103"/>
      <c r="I63" s="101"/>
    </row>
    <row r="64" spans="2:9" ht="14.25" thickBot="1">
      <c r="B64" s="102"/>
      <c r="C64" s="352"/>
      <c r="D64" s="352"/>
      <c r="E64" s="352"/>
      <c r="F64" s="352"/>
      <c r="G64" s="352"/>
      <c r="H64" s="103"/>
      <c r="I64" s="101"/>
    </row>
    <row r="65" spans="2:9" ht="109.5" customHeight="1" thickBot="1">
      <c r="B65" s="102"/>
      <c r="C65" s="334" t="s">
        <v>210</v>
      </c>
      <c r="D65" s="334"/>
      <c r="E65" s="235"/>
      <c r="F65" s="337"/>
      <c r="G65" s="338"/>
      <c r="H65" s="103"/>
      <c r="I65" s="101"/>
    </row>
    <row r="66" spans="2:9" ht="219.75" customHeight="1" thickBot="1">
      <c r="B66" s="102"/>
      <c r="C66" s="334" t="s">
        <v>211</v>
      </c>
      <c r="D66" s="334"/>
      <c r="E66" s="235"/>
      <c r="F66" s="335"/>
      <c r="G66" s="336"/>
      <c r="H66" s="103"/>
      <c r="I66" s="101"/>
    </row>
    <row r="67" spans="2:9" ht="13.5">
      <c r="B67" s="102"/>
      <c r="C67" s="78"/>
      <c r="D67" s="78"/>
      <c r="E67" s="78"/>
      <c r="F67" s="103"/>
      <c r="G67" s="103"/>
      <c r="H67" s="103"/>
      <c r="I67" s="101"/>
    </row>
    <row r="68" spans="2:9" ht="14.25" thickBot="1">
      <c r="B68" s="104"/>
      <c r="C68" s="331"/>
      <c r="D68" s="331"/>
      <c r="E68" s="234"/>
      <c r="F68" s="105"/>
      <c r="G68" s="83"/>
      <c r="H68" s="83"/>
      <c r="I68" s="106"/>
    </row>
    <row r="69" spans="2:8" s="33" customFormat="1" ht="64.5" customHeight="1">
      <c r="B69" s="32"/>
      <c r="C69" s="332"/>
      <c r="D69" s="332"/>
      <c r="E69" s="34"/>
      <c r="F69" s="333"/>
      <c r="G69" s="333"/>
      <c r="H69" s="18"/>
    </row>
    <row r="70" spans="2:8" ht="59.25" customHeight="1">
      <c r="B70" s="32"/>
      <c r="C70" s="34"/>
      <c r="D70" s="34"/>
      <c r="E70" s="34"/>
      <c r="F70" s="30"/>
      <c r="G70" s="30"/>
      <c r="H70" s="18"/>
    </row>
    <row r="71" spans="2:8" ht="49.5" customHeight="1">
      <c r="B71" s="32"/>
      <c r="C71" s="339"/>
      <c r="D71" s="339"/>
      <c r="E71" s="32"/>
      <c r="F71" s="341"/>
      <c r="G71" s="341"/>
      <c r="H71" s="18"/>
    </row>
    <row r="72" spans="2:8" ht="99.75" customHeight="1">
      <c r="B72" s="32"/>
      <c r="C72" s="339"/>
      <c r="D72" s="339"/>
      <c r="E72" s="32"/>
      <c r="F72" s="340"/>
      <c r="G72" s="340"/>
      <c r="H72" s="18"/>
    </row>
    <row r="73" spans="2:8" ht="13.5">
      <c r="B73" s="32"/>
      <c r="C73" s="32"/>
      <c r="D73" s="32"/>
      <c r="E73" s="32"/>
      <c r="F73" s="18"/>
      <c r="G73" s="18"/>
      <c r="H73" s="18"/>
    </row>
    <row r="74" spans="2:8" ht="13.5">
      <c r="B74" s="32"/>
      <c r="C74" s="332"/>
      <c r="D74" s="332"/>
      <c r="E74" s="34"/>
      <c r="F74" s="18"/>
      <c r="G74" s="18"/>
      <c r="H74" s="18"/>
    </row>
    <row r="75" spans="2:8" ht="49.5" customHeight="1">
      <c r="B75" s="32"/>
      <c r="C75" s="332"/>
      <c r="D75" s="332"/>
      <c r="E75" s="34"/>
      <c r="F75" s="340"/>
      <c r="G75" s="340"/>
      <c r="H75" s="18"/>
    </row>
    <row r="76" spans="2:8" ht="99.75" customHeight="1">
      <c r="B76" s="32"/>
      <c r="C76" s="339"/>
      <c r="D76" s="339"/>
      <c r="E76" s="32"/>
      <c r="F76" s="340"/>
      <c r="G76" s="340"/>
      <c r="H76" s="18"/>
    </row>
    <row r="77" spans="2:8" ht="13.5">
      <c r="B77" s="32"/>
      <c r="C77" s="35"/>
      <c r="D77" s="32"/>
      <c r="E77" s="32"/>
      <c r="F77" s="36"/>
      <c r="G77" s="18"/>
      <c r="H77" s="18"/>
    </row>
    <row r="78" spans="2:8" ht="13.5">
      <c r="B78" s="32"/>
      <c r="C78" s="35"/>
      <c r="D78" s="35"/>
      <c r="E78" s="35"/>
      <c r="F78" s="36"/>
      <c r="G78" s="36"/>
      <c r="H78" s="17"/>
    </row>
    <row r="79" spans="6:7" ht="13.5">
      <c r="F79" s="37"/>
      <c r="G79" s="37"/>
    </row>
    <row r="80" spans="6:7" ht="13.5">
      <c r="F80" s="37"/>
      <c r="G80" s="37"/>
    </row>
  </sheetData>
  <sheetProtection/>
  <mergeCells count="40">
    <mergeCell ref="G18:G19"/>
    <mergeCell ref="E32:F32"/>
    <mergeCell ref="E17:E20"/>
    <mergeCell ref="E14:E15"/>
    <mergeCell ref="E23:F23"/>
    <mergeCell ref="E16:F16"/>
    <mergeCell ref="E31:F31"/>
    <mergeCell ref="C62:G62"/>
    <mergeCell ref="C3:H3"/>
    <mergeCell ref="C64:G64"/>
    <mergeCell ref="C9:D9"/>
    <mergeCell ref="C10:D10"/>
    <mergeCell ref="C36:D36"/>
    <mergeCell ref="C37:D37"/>
    <mergeCell ref="C63:D63"/>
    <mergeCell ref="F63:G63"/>
    <mergeCell ref="C5:G5"/>
    <mergeCell ref="B4:G4"/>
    <mergeCell ref="C13:D13"/>
    <mergeCell ref="C7:D7"/>
    <mergeCell ref="F9:G9"/>
    <mergeCell ref="F10:G10"/>
    <mergeCell ref="C8:G8"/>
    <mergeCell ref="C12:D12"/>
    <mergeCell ref="C76:D76"/>
    <mergeCell ref="F75:G75"/>
    <mergeCell ref="F76:G76"/>
    <mergeCell ref="F72:G72"/>
    <mergeCell ref="F71:G71"/>
    <mergeCell ref="C71:D71"/>
    <mergeCell ref="C72:D72"/>
    <mergeCell ref="C75:D75"/>
    <mergeCell ref="C74:D74"/>
    <mergeCell ref="C68:D68"/>
    <mergeCell ref="C69:D69"/>
    <mergeCell ref="F69:G69"/>
    <mergeCell ref="C66:D66"/>
    <mergeCell ref="C65:D65"/>
    <mergeCell ref="F66:G66"/>
    <mergeCell ref="F65:G65"/>
  </mergeCells>
  <dataValidations count="2">
    <dataValidation type="whole" allowBlank="1" showInputMessage="1" showErrorMessage="1" sqref="F71 F65 F9">
      <formula1>-999999999</formula1>
      <formula2>999999999</formula2>
    </dataValidation>
    <dataValidation type="list" allowBlank="1" showInputMessage="1" showErrorMessage="1" sqref="F75">
      <formula1>FinancialData!#REF!</formula1>
    </dataValidation>
  </dataValidations>
  <printOptions/>
  <pageMargins left="0.25" right="0.25" top="0.18" bottom="0.19" header="0.17" footer="0.17"/>
  <pageSetup horizontalDpi="600" verticalDpi="600" orientation="portrait" scale="54" r:id="rId3"/>
  <rowBreaks count="1" manualBreakCount="1">
    <brk id="34" max="255" man="1"/>
  </rowBreaks>
  <legacyDrawing r:id="rId2"/>
</worksheet>
</file>

<file path=xl/worksheets/sheet3.xml><?xml version="1.0" encoding="utf-8"?>
<worksheet xmlns="http://schemas.openxmlformats.org/spreadsheetml/2006/main" xmlns:r="http://schemas.openxmlformats.org/officeDocument/2006/relationships">
  <dimension ref="A2:IV68"/>
  <sheetViews>
    <sheetView zoomScale="120" zoomScaleNormal="120" zoomScalePageLayoutView="0" workbookViewId="0" topLeftCell="A40">
      <selection activeCell="K12" sqref="K12"/>
    </sheetView>
  </sheetViews>
  <sheetFormatPr defaultColWidth="9.140625" defaultRowHeight="15"/>
  <cols>
    <col min="1" max="1" width="1.28515625" style="0" customWidth="1"/>
    <col min="2" max="2" width="1.8515625" style="0" customWidth="1"/>
    <col min="3" max="3" width="24.00390625" style="0" customWidth="1"/>
    <col min="4" max="4" width="23.421875" style="0" customWidth="1"/>
    <col min="5" max="5" width="17.8515625" style="0" customWidth="1"/>
    <col min="6" max="6" width="19.7109375" style="0" customWidth="1"/>
    <col min="7" max="7" width="33.00390625" style="0" customWidth="1"/>
    <col min="8" max="8" width="15.7109375" style="0" customWidth="1"/>
    <col min="9" max="9" width="1.57421875" style="0" customWidth="1"/>
  </cols>
  <sheetData>
    <row r="1" ht="8.25" customHeight="1" thickBot="1"/>
    <row r="2" spans="2:9" ht="15" thickBot="1">
      <c r="B2" s="120"/>
      <c r="C2" s="121"/>
      <c r="D2" s="121"/>
      <c r="E2" s="121"/>
      <c r="F2" s="121"/>
      <c r="G2" s="121"/>
      <c r="H2" s="121"/>
      <c r="I2" s="122"/>
    </row>
    <row r="3" spans="2:9" ht="20.25" thickBot="1">
      <c r="B3" s="123"/>
      <c r="C3" s="349" t="s">
        <v>216</v>
      </c>
      <c r="D3" s="350"/>
      <c r="E3" s="350"/>
      <c r="F3" s="350"/>
      <c r="G3" s="350"/>
      <c r="H3" s="351"/>
      <c r="I3" s="85"/>
    </row>
    <row r="4" spans="2:9" ht="14.25">
      <c r="B4" s="384"/>
      <c r="C4" s="385"/>
      <c r="D4" s="385"/>
      <c r="E4" s="385"/>
      <c r="F4" s="385"/>
      <c r="G4" s="385"/>
      <c r="H4" s="385"/>
      <c r="I4" s="85"/>
    </row>
    <row r="5" spans="2:9" ht="15.75" thickBot="1">
      <c r="B5" s="86"/>
      <c r="C5" s="386" t="s">
        <v>321</v>
      </c>
      <c r="D5" s="386"/>
      <c r="E5" s="386"/>
      <c r="F5" s="386"/>
      <c r="G5" s="386"/>
      <c r="H5" s="386"/>
      <c r="I5" s="85"/>
    </row>
    <row r="6" spans="2:9" ht="15" thickBot="1">
      <c r="B6" s="86"/>
      <c r="C6" s="379" t="s">
        <v>336</v>
      </c>
      <c r="D6" s="379"/>
      <c r="E6" s="379"/>
      <c r="F6" s="380"/>
      <c r="G6" s="220"/>
      <c r="H6" s="87"/>
      <c r="I6" s="85"/>
    </row>
    <row r="7" spans="2:9" ht="14.25">
      <c r="B7" s="86"/>
      <c r="C7" s="87"/>
      <c r="D7" s="88"/>
      <c r="E7" s="87"/>
      <c r="F7" s="87"/>
      <c r="G7" s="87"/>
      <c r="H7" s="87"/>
      <c r="I7" s="85"/>
    </row>
    <row r="8" spans="2:9" ht="14.25">
      <c r="B8" s="86"/>
      <c r="C8" s="378" t="s">
        <v>231</v>
      </c>
      <c r="D8" s="378"/>
      <c r="E8" s="89"/>
      <c r="F8" s="89"/>
      <c r="G8" s="89"/>
      <c r="H8" s="89"/>
      <c r="I8" s="85"/>
    </row>
    <row r="9" spans="2:9" ht="14.25">
      <c r="B9" s="86"/>
      <c r="C9" s="378" t="s">
        <v>232</v>
      </c>
      <c r="D9" s="378"/>
      <c r="E9" s="378"/>
      <c r="F9" s="378"/>
      <c r="G9" s="378"/>
      <c r="H9" s="378"/>
      <c r="I9" s="85"/>
    </row>
    <row r="10" spans="2:9" ht="42">
      <c r="B10" s="288"/>
      <c r="C10" s="43" t="s">
        <v>234</v>
      </c>
      <c r="D10" s="43" t="s">
        <v>233</v>
      </c>
      <c r="E10" s="43" t="s">
        <v>304</v>
      </c>
      <c r="F10" s="43" t="s">
        <v>452</v>
      </c>
      <c r="G10" s="43" t="s">
        <v>308</v>
      </c>
      <c r="H10" s="43" t="s">
        <v>307</v>
      </c>
      <c r="I10" s="85"/>
    </row>
    <row r="11" spans="2:9" ht="25.5">
      <c r="B11" s="288"/>
      <c r="C11" s="289" t="s">
        <v>464</v>
      </c>
      <c r="D11" s="289" t="s">
        <v>468</v>
      </c>
      <c r="E11" s="290">
        <f>1200000/110</f>
        <v>10909.09090909091</v>
      </c>
      <c r="F11" s="290" t="s">
        <v>469</v>
      </c>
      <c r="G11" s="290">
        <f>480000/110</f>
        <v>4363.636363636364</v>
      </c>
      <c r="H11" s="290">
        <f aca="true" t="shared" si="0" ref="H11:H16">E11-G11</f>
        <v>6545.454545454546</v>
      </c>
      <c r="I11" s="88"/>
    </row>
    <row r="12" spans="2:9" ht="51.75">
      <c r="B12" s="288"/>
      <c r="C12" s="289" t="s">
        <v>474</v>
      </c>
      <c r="D12" s="289" t="s">
        <v>472</v>
      </c>
      <c r="E12" s="290">
        <v>81935</v>
      </c>
      <c r="F12" s="310">
        <v>41704</v>
      </c>
      <c r="G12" s="290">
        <f>3529759.8/110</f>
        <v>32088.725454545453</v>
      </c>
      <c r="H12" s="291">
        <f t="shared" si="0"/>
        <v>49846.27454545455</v>
      </c>
      <c r="I12" s="88"/>
    </row>
    <row r="13" spans="1:256" ht="51.75">
      <c r="A13" s="294"/>
      <c r="B13" s="288"/>
      <c r="C13" s="289" t="s">
        <v>464</v>
      </c>
      <c r="D13" s="289" t="s">
        <v>473</v>
      </c>
      <c r="E13" s="290">
        <f>2500000/110</f>
        <v>22727.272727272728</v>
      </c>
      <c r="F13" s="290" t="s">
        <v>465</v>
      </c>
      <c r="G13" s="290">
        <f>(E13/15)*4</f>
        <v>6060.606060606061</v>
      </c>
      <c r="H13" s="290">
        <f t="shared" si="0"/>
        <v>16666.666666666668</v>
      </c>
      <c r="I13" s="88"/>
      <c r="J13" s="273"/>
      <c r="K13" s="272"/>
      <c r="L13" s="274"/>
      <c r="M13" s="270"/>
      <c r="N13" s="271"/>
      <c r="O13" s="272"/>
      <c r="P13" s="273"/>
      <c r="Q13" s="272"/>
      <c r="R13" s="274"/>
      <c r="S13" s="270"/>
      <c r="T13" s="271"/>
      <c r="U13" s="272"/>
      <c r="V13" s="273"/>
      <c r="W13" s="272"/>
      <c r="X13" s="274"/>
      <c r="Y13" s="270"/>
      <c r="Z13" s="271"/>
      <c r="AA13" s="272"/>
      <c r="AB13" s="273"/>
      <c r="AC13" s="272"/>
      <c r="AD13" s="274"/>
      <c r="AE13" s="270"/>
      <c r="AF13" s="271"/>
      <c r="AG13" s="272"/>
      <c r="AH13" s="273"/>
      <c r="AI13" s="272"/>
      <c r="AJ13" s="274"/>
      <c r="AK13" s="270"/>
      <c r="AL13" s="271"/>
      <c r="AM13" s="272"/>
      <c r="AN13" s="273"/>
      <c r="AO13" s="272"/>
      <c r="AP13" s="274"/>
      <c r="AQ13" s="270"/>
      <c r="AR13" s="271"/>
      <c r="AS13" s="272"/>
      <c r="AT13" s="273"/>
      <c r="AU13" s="272"/>
      <c r="AV13" s="274"/>
      <c r="AW13" s="270"/>
      <c r="AX13" s="271"/>
      <c r="AY13" s="272"/>
      <c r="AZ13" s="273"/>
      <c r="BA13" s="272"/>
      <c r="BB13" s="274"/>
      <c r="BC13" s="270"/>
      <c r="BD13" s="271"/>
      <c r="BE13" s="272"/>
      <c r="BF13" s="273"/>
      <c r="BG13" s="272"/>
      <c r="BH13" s="274"/>
      <c r="BI13" s="270"/>
      <c r="BJ13" s="271"/>
      <c r="BK13" s="272"/>
      <c r="BL13" s="273"/>
      <c r="BM13" s="272"/>
      <c r="BN13" s="274"/>
      <c r="BO13" s="270"/>
      <c r="BP13" s="271"/>
      <c r="BQ13" s="272"/>
      <c r="BR13" s="273"/>
      <c r="BS13" s="272"/>
      <c r="BT13" s="274"/>
      <c r="BU13" s="270"/>
      <c r="BV13" s="271"/>
      <c r="BW13" s="272"/>
      <c r="BX13" s="273"/>
      <c r="BY13" s="272"/>
      <c r="BZ13" s="274"/>
      <c r="CA13" s="270"/>
      <c r="CB13" s="271"/>
      <c r="CC13" s="272"/>
      <c r="CD13" s="273"/>
      <c r="CE13" s="272"/>
      <c r="CF13" s="274"/>
      <c r="CG13" s="270"/>
      <c r="CH13" s="271"/>
      <c r="CI13" s="272"/>
      <c r="CJ13" s="273"/>
      <c r="CK13" s="272"/>
      <c r="CL13" s="274"/>
      <c r="CM13" s="270"/>
      <c r="CN13" s="271"/>
      <c r="CO13" s="272"/>
      <c r="CP13" s="273"/>
      <c r="CQ13" s="272"/>
      <c r="CR13" s="274"/>
      <c r="CS13" s="270"/>
      <c r="CT13" s="271"/>
      <c r="CU13" s="272"/>
      <c r="CV13" s="273"/>
      <c r="CW13" s="272"/>
      <c r="CX13" s="274"/>
      <c r="CY13" s="270"/>
      <c r="CZ13" s="271"/>
      <c r="DA13" s="272"/>
      <c r="DB13" s="273"/>
      <c r="DC13" s="272"/>
      <c r="DD13" s="274"/>
      <c r="DE13" s="270"/>
      <c r="DF13" s="271"/>
      <c r="DG13" s="272"/>
      <c r="DH13" s="273"/>
      <c r="DI13" s="272"/>
      <c r="DJ13" s="274"/>
      <c r="DK13" s="270"/>
      <c r="DL13" s="271"/>
      <c r="DM13" s="272"/>
      <c r="DN13" s="273"/>
      <c r="DO13" s="272"/>
      <c r="DP13" s="274"/>
      <c r="DQ13" s="270"/>
      <c r="DR13" s="271"/>
      <c r="DS13" s="272"/>
      <c r="DT13" s="273"/>
      <c r="DU13" s="272"/>
      <c r="DV13" s="274"/>
      <c r="DW13" s="270"/>
      <c r="DX13" s="271"/>
      <c r="DY13" s="272"/>
      <c r="DZ13" s="273"/>
      <c r="EA13" s="272"/>
      <c r="EB13" s="274"/>
      <c r="EC13" s="270"/>
      <c r="ED13" s="271"/>
      <c r="EE13" s="272"/>
      <c r="EF13" s="273"/>
      <c r="EG13" s="272"/>
      <c r="EH13" s="274"/>
      <c r="EI13" s="270"/>
      <c r="EJ13" s="271"/>
      <c r="EK13" s="272"/>
      <c r="EL13" s="273"/>
      <c r="EM13" s="272"/>
      <c r="EN13" s="274"/>
      <c r="EO13" s="270"/>
      <c r="EP13" s="271"/>
      <c r="EQ13" s="272"/>
      <c r="ER13" s="273"/>
      <c r="ES13" s="272"/>
      <c r="ET13" s="274"/>
      <c r="EU13" s="270"/>
      <c r="EV13" s="271"/>
      <c r="EW13" s="272"/>
      <c r="EX13" s="273"/>
      <c r="EY13" s="272"/>
      <c r="EZ13" s="274"/>
      <c r="FA13" s="270"/>
      <c r="FB13" s="271"/>
      <c r="FC13" s="272"/>
      <c r="FD13" s="273"/>
      <c r="FE13" s="272"/>
      <c r="FF13" s="274"/>
      <c r="FG13" s="270"/>
      <c r="FH13" s="271"/>
      <c r="FI13" s="272"/>
      <c r="FJ13" s="273"/>
      <c r="FK13" s="272"/>
      <c r="FL13" s="274"/>
      <c r="FM13" s="270"/>
      <c r="FN13" s="271"/>
      <c r="FO13" s="272"/>
      <c r="FP13" s="273"/>
      <c r="FQ13" s="272"/>
      <c r="FR13" s="274"/>
      <c r="FS13" s="270"/>
      <c r="FT13" s="271"/>
      <c r="FU13" s="272"/>
      <c r="FV13" s="273"/>
      <c r="FW13" s="272"/>
      <c r="FX13" s="274"/>
      <c r="FY13" s="270"/>
      <c r="FZ13" s="271"/>
      <c r="GA13" s="272"/>
      <c r="GB13" s="273"/>
      <c r="GC13" s="272"/>
      <c r="GD13" s="274"/>
      <c r="GE13" s="270"/>
      <c r="GF13" s="271"/>
      <c r="GG13" s="272"/>
      <c r="GH13" s="273"/>
      <c r="GI13" s="272"/>
      <c r="GJ13" s="274"/>
      <c r="GK13" s="270"/>
      <c r="GL13" s="271"/>
      <c r="GM13" s="272"/>
      <c r="GN13" s="273"/>
      <c r="GO13" s="272"/>
      <c r="GP13" s="274"/>
      <c r="GQ13" s="270"/>
      <c r="GR13" s="271"/>
      <c r="GS13" s="272"/>
      <c r="GT13" s="273"/>
      <c r="GU13" s="272"/>
      <c r="GV13" s="274"/>
      <c r="GW13" s="270"/>
      <c r="GX13" s="271"/>
      <c r="GY13" s="272"/>
      <c r="GZ13" s="273"/>
      <c r="HA13" s="272"/>
      <c r="HB13" s="274"/>
      <c r="HC13" s="270"/>
      <c r="HD13" s="271"/>
      <c r="HE13" s="272"/>
      <c r="HF13" s="273"/>
      <c r="HG13" s="272"/>
      <c r="HH13" s="274"/>
      <c r="HI13" s="270"/>
      <c r="HJ13" s="271"/>
      <c r="HK13" s="272"/>
      <c r="HL13" s="273"/>
      <c r="HM13" s="272"/>
      <c r="HN13" s="274"/>
      <c r="HO13" s="270"/>
      <c r="HP13" s="271"/>
      <c r="HQ13" s="272"/>
      <c r="HR13" s="273"/>
      <c r="HS13" s="272"/>
      <c r="HT13" s="274"/>
      <c r="HU13" s="270"/>
      <c r="HV13" s="271"/>
      <c r="HW13" s="272"/>
      <c r="HX13" s="273"/>
      <c r="HY13" s="272"/>
      <c r="HZ13" s="274"/>
      <c r="IA13" s="270"/>
      <c r="IB13" s="271"/>
      <c r="IC13" s="272"/>
      <c r="ID13" s="273"/>
      <c r="IE13" s="272"/>
      <c r="IF13" s="274"/>
      <c r="IG13" s="270"/>
      <c r="IH13" s="271"/>
      <c r="II13" s="272"/>
      <c r="IJ13" s="273"/>
      <c r="IK13" s="272"/>
      <c r="IL13" s="274"/>
      <c r="IM13" s="270"/>
      <c r="IN13" s="271"/>
      <c r="IO13" s="272"/>
      <c r="IP13" s="273"/>
      <c r="IQ13" s="272"/>
      <c r="IR13" s="274"/>
      <c r="IS13" s="270"/>
      <c r="IT13" s="271"/>
      <c r="IU13" s="272"/>
      <c r="IV13" s="273"/>
    </row>
    <row r="14" spans="2:9" ht="25.5">
      <c r="B14" s="288"/>
      <c r="C14" s="289" t="s">
        <v>477</v>
      </c>
      <c r="D14" s="289" t="s">
        <v>470</v>
      </c>
      <c r="E14" s="291">
        <f>311309.95/110</f>
        <v>2830.0904545454546</v>
      </c>
      <c r="F14" s="291" t="s">
        <v>471</v>
      </c>
      <c r="G14" s="290">
        <f>E14</f>
        <v>2830.0904545454546</v>
      </c>
      <c r="H14" s="292">
        <f t="shared" si="0"/>
        <v>0</v>
      </c>
      <c r="I14" s="85"/>
    </row>
    <row r="15" spans="2:9" ht="39">
      <c r="B15" s="288"/>
      <c r="C15" s="289" t="s">
        <v>474</v>
      </c>
      <c r="D15" s="289" t="s">
        <v>476</v>
      </c>
      <c r="E15" s="290">
        <f>1200000/110</f>
        <v>10909.09090909091</v>
      </c>
      <c r="F15" s="290" t="s">
        <v>467</v>
      </c>
      <c r="G15" s="290">
        <f>600000/110</f>
        <v>5454.545454545455</v>
      </c>
      <c r="H15" s="290">
        <f t="shared" si="0"/>
        <v>5454.545454545455</v>
      </c>
      <c r="I15" s="85"/>
    </row>
    <row r="16" spans="2:9" ht="51.75">
      <c r="B16" s="288"/>
      <c r="C16" s="289" t="s">
        <v>464</v>
      </c>
      <c r="D16" s="289" t="s">
        <v>475</v>
      </c>
      <c r="E16" s="290">
        <f>1760000/110</f>
        <v>16000</v>
      </c>
      <c r="F16" s="290" t="s">
        <v>466</v>
      </c>
      <c r="G16" s="290">
        <f>80000/110</f>
        <v>727.2727272727273</v>
      </c>
      <c r="H16" s="290">
        <f t="shared" si="0"/>
        <v>15272.727272727272</v>
      </c>
      <c r="I16" s="85"/>
    </row>
    <row r="17" spans="2:9" ht="31.5" thickBot="1">
      <c r="B17" s="288"/>
      <c r="C17" s="293" t="s">
        <v>464</v>
      </c>
      <c r="D17" s="305" t="s">
        <v>528</v>
      </c>
      <c r="E17" s="290">
        <f>900000/110</f>
        <v>8181.818181818182</v>
      </c>
      <c r="F17" s="308" t="s">
        <v>529</v>
      </c>
      <c r="G17">
        <v>0</v>
      </c>
      <c r="H17" s="290">
        <f>E17-G17</f>
        <v>8181.818181818182</v>
      </c>
      <c r="I17" s="88"/>
    </row>
    <row r="18" spans="2:9" ht="14.25">
      <c r="B18" s="86"/>
      <c r="C18" s="275"/>
      <c r="D18" s="276"/>
      <c r="E18" s="277"/>
      <c r="F18" s="277"/>
      <c r="G18" s="277"/>
      <c r="H18" s="278"/>
      <c r="I18" s="85"/>
    </row>
    <row r="19" spans="2:9" ht="24" customHeight="1">
      <c r="B19" s="86"/>
      <c r="C19" s="42"/>
      <c r="D19" s="43"/>
      <c r="E19" s="211"/>
      <c r="F19" s="211"/>
      <c r="G19" s="211"/>
      <c r="H19" s="44"/>
      <c r="I19" s="85"/>
    </row>
    <row r="20" spans="2:9" ht="14.25">
      <c r="B20" s="86"/>
      <c r="C20" s="42"/>
      <c r="D20" s="43"/>
      <c r="E20" s="211"/>
      <c r="F20" s="211"/>
      <c r="G20" s="211"/>
      <c r="H20" s="44"/>
      <c r="I20" s="85"/>
    </row>
    <row r="21" spans="2:9" ht="15" thickBot="1">
      <c r="B21" s="86"/>
      <c r="C21" s="45"/>
      <c r="D21" s="46"/>
      <c r="E21" s="212"/>
      <c r="F21" s="212"/>
      <c r="G21" s="212"/>
      <c r="H21" s="47"/>
      <c r="I21" s="85"/>
    </row>
    <row r="22" spans="2:9" ht="14.25">
      <c r="B22" s="86"/>
      <c r="C22" s="267"/>
      <c r="D22" s="267"/>
      <c r="E22" s="267"/>
      <c r="F22" s="267"/>
      <c r="G22" s="267"/>
      <c r="H22" s="267"/>
      <c r="I22" s="85"/>
    </row>
    <row r="23" spans="2:9" ht="14.25">
      <c r="B23" s="86"/>
      <c r="C23" s="378" t="s">
        <v>235</v>
      </c>
      <c r="D23" s="378"/>
      <c r="E23" s="88"/>
      <c r="F23" s="88"/>
      <c r="G23" s="88"/>
      <c r="H23" s="88"/>
      <c r="I23" s="85"/>
    </row>
    <row r="24" spans="2:9" ht="15.75" customHeight="1" thickBot="1">
      <c r="B24" s="86"/>
      <c r="C24" s="383" t="s">
        <v>348</v>
      </c>
      <c r="D24" s="383"/>
      <c r="E24" s="383"/>
      <c r="F24" s="266"/>
      <c r="G24" s="266"/>
      <c r="H24" s="266"/>
      <c r="I24" s="85"/>
    </row>
    <row r="25" spans="2:9" ht="28.5" thickBot="1">
      <c r="B25" s="86"/>
      <c r="C25" s="204" t="s">
        <v>309</v>
      </c>
      <c r="D25" s="205" t="s">
        <v>236</v>
      </c>
      <c r="E25" s="205" t="s">
        <v>305</v>
      </c>
      <c r="F25" s="218" t="s">
        <v>306</v>
      </c>
      <c r="G25" s="218" t="s">
        <v>303</v>
      </c>
      <c r="H25" s="215"/>
      <c r="I25" s="223"/>
    </row>
    <row r="26" spans="2:9" ht="15" customHeight="1">
      <c r="B26" s="86"/>
      <c r="C26" s="366" t="s">
        <v>520</v>
      </c>
      <c r="D26" s="206" t="s">
        <v>516</v>
      </c>
      <c r="E26" s="279">
        <f>1200000/110</f>
        <v>10909.09090909091</v>
      </c>
      <c r="F26" s="279">
        <f>E11</f>
        <v>10909.09090909091</v>
      </c>
      <c r="G26" s="382" t="s">
        <v>517</v>
      </c>
      <c r="H26" s="88"/>
      <c r="I26" s="381"/>
    </row>
    <row r="27" spans="2:9" ht="14.25">
      <c r="B27" s="86"/>
      <c r="C27" s="367" t="s">
        <v>451</v>
      </c>
      <c r="D27" s="208"/>
      <c r="E27" s="209"/>
      <c r="F27" s="213"/>
      <c r="G27" s="370"/>
      <c r="H27" s="88"/>
      <c r="I27" s="381"/>
    </row>
    <row r="28" spans="2:9" ht="15" thickBot="1">
      <c r="B28" s="86"/>
      <c r="C28" s="368" t="s">
        <v>451</v>
      </c>
      <c r="D28" s="210"/>
      <c r="E28" s="47"/>
      <c r="F28" s="214"/>
      <c r="G28" s="371"/>
      <c r="H28" s="88"/>
      <c r="I28" s="381"/>
    </row>
    <row r="29" spans="2:9" ht="15" customHeight="1">
      <c r="B29" s="86"/>
      <c r="C29" s="366" t="s">
        <v>518</v>
      </c>
      <c r="D29" s="206" t="s">
        <v>478</v>
      </c>
      <c r="E29" s="279">
        <v>81935</v>
      </c>
      <c r="F29" s="279">
        <v>81935</v>
      </c>
      <c r="G29" s="372" t="s">
        <v>532</v>
      </c>
      <c r="H29" s="88"/>
      <c r="I29" s="381"/>
    </row>
    <row r="30" spans="2:9" ht="15.75" customHeight="1">
      <c r="B30" s="86"/>
      <c r="C30" s="367"/>
      <c r="D30" s="208"/>
      <c r="E30" s="209"/>
      <c r="F30" s="209"/>
      <c r="G30" s="373"/>
      <c r="H30" s="88"/>
      <c r="I30" s="381"/>
    </row>
    <row r="31" spans="2:9" ht="25.5" customHeight="1" thickBot="1">
      <c r="B31" s="86"/>
      <c r="C31" s="368"/>
      <c r="D31" s="210"/>
      <c r="E31" s="47"/>
      <c r="F31" s="214"/>
      <c r="G31" s="374"/>
      <c r="H31" s="88"/>
      <c r="I31" s="381"/>
    </row>
    <row r="32" spans="2:9" ht="15" customHeight="1">
      <c r="B32" s="86"/>
      <c r="C32" s="366" t="s">
        <v>531</v>
      </c>
      <c r="D32" s="206"/>
      <c r="E32" s="207"/>
      <c r="F32" s="279">
        <f>2500000/110</f>
        <v>22727.272727272728</v>
      </c>
      <c r="G32" s="372" t="s">
        <v>540</v>
      </c>
      <c r="H32" s="88"/>
      <c r="I32" s="381"/>
    </row>
    <row r="33" spans="2:9" ht="14.25">
      <c r="B33" s="86"/>
      <c r="C33" s="367"/>
      <c r="D33" s="208"/>
      <c r="E33" s="209"/>
      <c r="F33" s="209"/>
      <c r="G33" s="373"/>
      <c r="H33" s="88"/>
      <c r="I33" s="381"/>
    </row>
    <row r="34" spans="2:9" ht="21.75" customHeight="1" thickBot="1">
      <c r="B34" s="86"/>
      <c r="C34" s="368"/>
      <c r="D34" s="210"/>
      <c r="E34" s="47"/>
      <c r="F34" s="214"/>
      <c r="G34" s="374"/>
      <c r="H34" s="88"/>
      <c r="I34" s="381"/>
    </row>
    <row r="35" spans="2:9" ht="26.25" thickBot="1">
      <c r="B35" s="86"/>
      <c r="C35" s="320" t="s">
        <v>524</v>
      </c>
      <c r="D35" s="216" t="s">
        <v>526</v>
      </c>
      <c r="E35" s="279">
        <f>306002.04/110</f>
        <v>2781.836727272727</v>
      </c>
      <c r="F35" s="279">
        <f>306002.04/110</f>
        <v>2781.836727272727</v>
      </c>
      <c r="G35" s="306" t="s">
        <v>527</v>
      </c>
      <c r="H35" s="88"/>
      <c r="I35" s="269"/>
    </row>
    <row r="36" spans="2:9" ht="14.25">
      <c r="B36" s="86"/>
      <c r="C36" s="321"/>
      <c r="D36" s="206" t="s">
        <v>525</v>
      </c>
      <c r="E36" s="279">
        <f>580674/110</f>
        <v>5278.854545454546</v>
      </c>
      <c r="F36" s="208"/>
      <c r="G36" s="216"/>
      <c r="H36" s="88"/>
      <c r="I36" s="269"/>
    </row>
    <row r="37" spans="2:9" ht="15" thickBot="1">
      <c r="B37" s="86"/>
      <c r="C37" s="321"/>
      <c r="D37" s="208"/>
      <c r="E37" s="208"/>
      <c r="F37" s="210"/>
      <c r="G37" s="216"/>
      <c r="H37" s="88"/>
      <c r="I37" s="269"/>
    </row>
    <row r="38" spans="2:9" ht="15" thickBot="1">
      <c r="B38" s="86"/>
      <c r="C38" s="321"/>
      <c r="D38" s="210"/>
      <c r="E38" s="210"/>
      <c r="F38" s="208"/>
      <c r="G38" s="216"/>
      <c r="H38" s="88"/>
      <c r="I38" s="269"/>
    </row>
    <row r="39" spans="2:9" ht="15" customHeight="1" thickBot="1">
      <c r="B39" s="86"/>
      <c r="C39" s="366" t="s">
        <v>521</v>
      </c>
      <c r="D39" s="206" t="s">
        <v>519</v>
      </c>
      <c r="E39" s="279">
        <f>1200000/110</f>
        <v>10909.09090909091</v>
      </c>
      <c r="F39" s="279">
        <f>1200000/110</f>
        <v>10909.09090909091</v>
      </c>
      <c r="G39" s="306" t="s">
        <v>523</v>
      </c>
      <c r="H39" s="88"/>
      <c r="I39" s="381"/>
    </row>
    <row r="40" spans="2:9" ht="14.25">
      <c r="B40" s="86"/>
      <c r="C40" s="367"/>
      <c r="D40" s="208" t="s">
        <v>522</v>
      </c>
      <c r="E40" s="279">
        <f>2720635/110</f>
        <v>24733.045454545456</v>
      </c>
      <c r="F40" s="209"/>
      <c r="G40" s="216"/>
      <c r="H40" s="88"/>
      <c r="I40" s="381"/>
    </row>
    <row r="41" spans="2:9" s="9" customFormat="1" ht="22.5" customHeight="1" thickBot="1">
      <c r="B41" s="86"/>
      <c r="C41" s="368"/>
      <c r="D41" s="210"/>
      <c r="E41" s="47"/>
      <c r="F41" s="47"/>
      <c r="G41" s="217"/>
      <c r="H41" s="88"/>
      <c r="I41" s="381"/>
    </row>
    <row r="42" spans="2:9" s="9" customFormat="1" ht="15.75" customHeight="1">
      <c r="B42" s="86"/>
      <c r="C42" s="366" t="s">
        <v>556</v>
      </c>
      <c r="F42" s="307">
        <f>E16</f>
        <v>16000</v>
      </c>
      <c r="G42" s="375" t="s">
        <v>533</v>
      </c>
      <c r="H42" s="88"/>
      <c r="I42" s="381"/>
    </row>
    <row r="43" spans="2:9" s="9" customFormat="1" ht="14.25">
      <c r="B43" s="86"/>
      <c r="C43" s="367"/>
      <c r="D43" s="208"/>
      <c r="E43" s="209"/>
      <c r="F43" s="209"/>
      <c r="G43" s="376"/>
      <c r="H43" s="88"/>
      <c r="I43" s="381"/>
    </row>
    <row r="44" spans="2:9" s="9" customFormat="1" ht="15" thickBot="1">
      <c r="B44" s="86"/>
      <c r="C44" s="368"/>
      <c r="D44" s="210"/>
      <c r="E44" s="47"/>
      <c r="F44" s="47"/>
      <c r="G44" s="377"/>
      <c r="H44" s="88"/>
      <c r="I44" s="381"/>
    </row>
    <row r="45" spans="2:9" s="9" customFormat="1" ht="15.75" customHeight="1">
      <c r="B45" s="86"/>
      <c r="C45" s="366" t="s">
        <v>534</v>
      </c>
      <c r="D45" s="206" t="s">
        <v>535</v>
      </c>
      <c r="E45" s="279">
        <f>E17</f>
        <v>8181.818181818182</v>
      </c>
      <c r="F45" s="279">
        <f>E45</f>
        <v>8181.818181818182</v>
      </c>
      <c r="G45" s="369" t="s">
        <v>530</v>
      </c>
      <c r="H45" s="88"/>
      <c r="I45" s="269"/>
    </row>
    <row r="46" spans="3:8" ht="14.25">
      <c r="C46" s="367"/>
      <c r="D46" s="208"/>
      <c r="E46" s="209"/>
      <c r="F46" s="209"/>
      <c r="G46" s="370"/>
      <c r="H46" s="88"/>
    </row>
    <row r="47" spans="3:8" ht="25.5" customHeight="1" thickBot="1">
      <c r="C47" s="368"/>
      <c r="D47" s="210"/>
      <c r="E47" s="47"/>
      <c r="F47" s="47"/>
      <c r="G47" s="371"/>
      <c r="H47" s="88"/>
    </row>
    <row r="48" ht="150" customHeight="1">
      <c r="G48" s="236"/>
    </row>
    <row r="49" spans="2:9" s="9" customFormat="1" ht="15" thickBot="1">
      <c r="B49" s="93"/>
      <c r="C49" s="94"/>
      <c r="D49" s="94"/>
      <c r="E49" s="94"/>
      <c r="F49" s="94"/>
      <c r="G49" s="94"/>
      <c r="H49" s="94"/>
      <c r="I49" s="95"/>
    </row>
    <row r="50" spans="2:9" s="9" customFormat="1" ht="114.75" customHeight="1">
      <c r="B50" s="8"/>
      <c r="C50" s="8"/>
      <c r="D50" s="8"/>
      <c r="E50" s="8"/>
      <c r="F50" s="8"/>
      <c r="G50" s="8"/>
      <c r="H50" s="8"/>
      <c r="I50" s="8"/>
    </row>
    <row r="51" spans="2:9" s="9" customFormat="1" ht="14.25">
      <c r="B51" s="8"/>
      <c r="C51" s="8"/>
      <c r="D51" s="8"/>
      <c r="E51" s="8"/>
      <c r="F51" s="8"/>
      <c r="G51" s="8"/>
      <c r="H51" s="8"/>
      <c r="I51" s="8"/>
    </row>
    <row r="52" spans="2:9" s="9" customFormat="1" ht="14.25">
      <c r="B52" s="8"/>
      <c r="C52" s="7"/>
      <c r="D52" s="7"/>
      <c r="E52" s="7"/>
      <c r="F52" s="7"/>
      <c r="G52" s="7"/>
      <c r="H52" s="7"/>
      <c r="I52" s="8"/>
    </row>
    <row r="53" spans="2:9" s="9" customFormat="1" ht="15.75" customHeight="1">
      <c r="B53" s="8"/>
      <c r="C53" s="7"/>
      <c r="D53" s="7"/>
      <c r="E53" s="7"/>
      <c r="F53" s="7"/>
      <c r="G53" s="7"/>
      <c r="H53" s="7"/>
      <c r="I53" s="8"/>
    </row>
    <row r="54" spans="2:9" s="9" customFormat="1" ht="15.75" customHeight="1">
      <c r="B54" s="8"/>
      <c r="C54" s="13"/>
      <c r="D54" s="13"/>
      <c r="E54" s="13"/>
      <c r="F54" s="13"/>
      <c r="G54" s="13"/>
      <c r="H54" s="13"/>
      <c r="I54" s="8"/>
    </row>
    <row r="55" spans="2:9" s="9" customFormat="1" ht="15.75" customHeight="1">
      <c r="B55" s="8"/>
      <c r="C55" s="8"/>
      <c r="D55" s="8"/>
      <c r="E55" s="14"/>
      <c r="F55" s="14"/>
      <c r="G55" s="14"/>
      <c r="H55" s="14"/>
      <c r="I55" s="8"/>
    </row>
    <row r="56" spans="2:9" s="9" customFormat="1" ht="15.75" customHeight="1">
      <c r="B56" s="8"/>
      <c r="C56" s="8"/>
      <c r="D56" s="8"/>
      <c r="E56" s="15"/>
      <c r="F56" s="15"/>
      <c r="G56" s="15"/>
      <c r="H56" s="15"/>
      <c r="I56" s="8"/>
    </row>
    <row r="57" spans="2:9" s="9" customFormat="1" ht="14.25">
      <c r="B57" s="8"/>
      <c r="C57" s="8"/>
      <c r="D57" s="8"/>
      <c r="E57" s="8"/>
      <c r="F57" s="8"/>
      <c r="G57" s="8"/>
      <c r="H57" s="8"/>
      <c r="I57" s="8"/>
    </row>
    <row r="58" spans="2:9" s="9" customFormat="1" ht="15.75" customHeight="1">
      <c r="B58" s="8"/>
      <c r="C58" s="7"/>
      <c r="D58" s="7"/>
      <c r="E58" s="7"/>
      <c r="F58" s="7"/>
      <c r="G58" s="7"/>
      <c r="H58" s="7"/>
      <c r="I58" s="8"/>
    </row>
    <row r="59" spans="2:9" s="9" customFormat="1" ht="15.75" customHeight="1">
      <c r="B59" s="8"/>
      <c r="C59" s="7"/>
      <c r="D59" s="7"/>
      <c r="E59" s="7"/>
      <c r="F59" s="7"/>
      <c r="G59" s="7"/>
      <c r="H59" s="7"/>
      <c r="I59" s="8"/>
    </row>
    <row r="60" spans="2:9" s="9" customFormat="1" ht="14.25">
      <c r="B60" s="8"/>
      <c r="C60" s="7"/>
      <c r="D60" s="7"/>
      <c r="E60" s="7"/>
      <c r="F60" s="7"/>
      <c r="G60" s="7"/>
      <c r="H60" s="7"/>
      <c r="I60" s="8"/>
    </row>
    <row r="61" spans="2:9" s="9" customFormat="1" ht="15.75" customHeight="1">
      <c r="B61" s="8"/>
      <c r="C61" s="8"/>
      <c r="D61" s="8"/>
      <c r="E61" s="14"/>
      <c r="F61" s="14"/>
      <c r="G61" s="14"/>
      <c r="H61" s="14"/>
      <c r="I61" s="8"/>
    </row>
    <row r="62" spans="2:9" s="9" customFormat="1" ht="15.75" customHeight="1">
      <c r="B62" s="8"/>
      <c r="C62" s="8"/>
      <c r="D62" s="8"/>
      <c r="E62" s="15"/>
      <c r="F62" s="15"/>
      <c r="G62" s="15"/>
      <c r="H62" s="15"/>
      <c r="I62" s="8"/>
    </row>
    <row r="63" spans="2:9" s="9" customFormat="1" ht="14.25">
      <c r="B63" s="8"/>
      <c r="C63" s="8"/>
      <c r="D63" s="8"/>
      <c r="E63" s="8"/>
      <c r="F63" s="8"/>
      <c r="G63" s="8"/>
      <c r="H63" s="8"/>
      <c r="I63" s="8"/>
    </row>
    <row r="64" spans="2:9" s="9" customFormat="1" ht="14.25">
      <c r="B64" s="8"/>
      <c r="C64" s="7"/>
      <c r="D64" s="7"/>
      <c r="E64" s="8"/>
      <c r="F64" s="8"/>
      <c r="G64" s="8"/>
      <c r="H64" s="8"/>
      <c r="I64" s="8"/>
    </row>
    <row r="65" spans="2:9" s="9" customFormat="1" ht="15.75" customHeight="1">
      <c r="B65" s="8"/>
      <c r="C65" s="7"/>
      <c r="D65" s="7"/>
      <c r="E65" s="15"/>
      <c r="F65" s="15"/>
      <c r="G65" s="15"/>
      <c r="H65" s="15"/>
      <c r="I65" s="8"/>
    </row>
    <row r="66" spans="2:9" s="9" customFormat="1" ht="15.75" customHeight="1">
      <c r="B66" s="8"/>
      <c r="C66" s="8"/>
      <c r="D66" s="8"/>
      <c r="E66" s="15"/>
      <c r="F66" s="15"/>
      <c r="G66" s="15"/>
      <c r="H66" s="15"/>
      <c r="I66" s="8"/>
    </row>
    <row r="67" spans="2:9" s="9" customFormat="1" ht="14.25">
      <c r="B67" s="8"/>
      <c r="C67" s="10"/>
      <c r="D67" s="8"/>
      <c r="E67" s="10"/>
      <c r="F67" s="10"/>
      <c r="G67" s="10"/>
      <c r="H67" s="10"/>
      <c r="I67" s="8"/>
    </row>
    <row r="68" spans="2:9" s="9" customFormat="1" ht="14.25">
      <c r="B68" s="8"/>
      <c r="C68" s="10"/>
      <c r="D68" s="10"/>
      <c r="E68" s="10"/>
      <c r="F68" s="10"/>
      <c r="G68" s="10"/>
      <c r="H68" s="10"/>
      <c r="I68" s="11"/>
    </row>
  </sheetData>
  <sheetProtection/>
  <mergeCells count="24">
    <mergeCell ref="C3:H3"/>
    <mergeCell ref="I26:I28"/>
    <mergeCell ref="I29:I31"/>
    <mergeCell ref="I32:I34"/>
    <mergeCell ref="I39:I41"/>
    <mergeCell ref="C24:E24"/>
    <mergeCell ref="C23:D23"/>
    <mergeCell ref="B4:H4"/>
    <mergeCell ref="C5:H5"/>
    <mergeCell ref="C8:D8"/>
    <mergeCell ref="C6:F6"/>
    <mergeCell ref="I42:I44"/>
    <mergeCell ref="C32:C34"/>
    <mergeCell ref="C29:C31"/>
    <mergeCell ref="C26:C28"/>
    <mergeCell ref="C42:C44"/>
    <mergeCell ref="C39:C41"/>
    <mergeCell ref="G26:G28"/>
    <mergeCell ref="C45:C47"/>
    <mergeCell ref="G45:G47"/>
    <mergeCell ref="G32:G34"/>
    <mergeCell ref="G29:G31"/>
    <mergeCell ref="G42:G44"/>
    <mergeCell ref="C9:H9"/>
  </mergeCells>
  <dataValidations count="2">
    <dataValidation type="list" allowBlank="1" showInputMessage="1" showErrorMessage="1" sqref="E65:H65">
      <formula1>$M$72:$M$73</formula1>
    </dataValidation>
    <dataValidation type="whole" allowBlank="1" showInputMessage="1" showErrorMessage="1" sqref="E61:H61 E55:H55">
      <formula1>-999999999</formula1>
      <formula2>999999999</formula2>
    </dataValidation>
  </dataValidations>
  <printOptions/>
  <pageMargins left="0.2" right="0.21" top="0.17" bottom="0.17" header="0.17" footer="0.17"/>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B2:G57"/>
  <sheetViews>
    <sheetView tabSelected="1" view="pageBreakPreview" zoomScale="120" zoomScaleNormal="70" zoomScaleSheetLayoutView="120" zoomScalePageLayoutView="0" workbookViewId="0" topLeftCell="A25">
      <selection activeCell="E10" sqref="E10:F10"/>
    </sheetView>
  </sheetViews>
  <sheetFormatPr defaultColWidth="9.140625" defaultRowHeight="15"/>
  <cols>
    <col min="1" max="2" width="1.8515625" style="0" customWidth="1"/>
    <col min="3" max="3" width="22.8515625" style="0" customWidth="1"/>
    <col min="4" max="4" width="19.28125" style="0" customWidth="1"/>
    <col min="5" max="5" width="22.8515625" style="0" customWidth="1"/>
    <col min="6" max="6" width="43.8515625" style="0" customWidth="1"/>
    <col min="7" max="7" width="2.00390625" style="0" customWidth="1"/>
    <col min="8" max="8" width="1.57421875" style="0" customWidth="1"/>
  </cols>
  <sheetData>
    <row r="1" ht="15" thickBot="1"/>
    <row r="2" spans="2:7" ht="15" thickBot="1">
      <c r="B2" s="120"/>
      <c r="C2" s="121"/>
      <c r="D2" s="121"/>
      <c r="E2" s="121"/>
      <c r="F2" s="121"/>
      <c r="G2" s="122"/>
    </row>
    <row r="3" spans="2:7" ht="20.25" thickBot="1">
      <c r="B3" s="123"/>
      <c r="C3" s="349" t="s">
        <v>217</v>
      </c>
      <c r="D3" s="350"/>
      <c r="E3" s="350"/>
      <c r="F3" s="351"/>
      <c r="G3" s="85"/>
    </row>
    <row r="4" spans="2:7" ht="14.25">
      <c r="B4" s="384"/>
      <c r="C4" s="385"/>
      <c r="D4" s="385"/>
      <c r="E4" s="385"/>
      <c r="F4" s="385"/>
      <c r="G4" s="85"/>
    </row>
    <row r="5" spans="2:7" ht="14.25">
      <c r="B5" s="86"/>
      <c r="C5" s="389"/>
      <c r="D5" s="389"/>
      <c r="E5" s="389"/>
      <c r="F5" s="389"/>
      <c r="G5" s="85"/>
    </row>
    <row r="6" spans="2:7" ht="14.25">
      <c r="B6" s="86"/>
      <c r="C6" s="87"/>
      <c r="D6" s="88"/>
      <c r="E6" s="87"/>
      <c r="F6" s="88"/>
      <c r="G6" s="85"/>
    </row>
    <row r="7" spans="2:7" ht="14.25">
      <c r="B7" s="86"/>
      <c r="C7" s="378" t="s">
        <v>228</v>
      </c>
      <c r="D7" s="378"/>
      <c r="E7" s="89"/>
      <c r="F7" s="88"/>
      <c r="G7" s="85"/>
    </row>
    <row r="8" spans="2:7" ht="15" thickBot="1">
      <c r="B8" s="86"/>
      <c r="C8" s="390" t="s">
        <v>322</v>
      </c>
      <c r="D8" s="390"/>
      <c r="E8" s="390"/>
      <c r="F8" s="390"/>
      <c r="G8" s="85"/>
    </row>
    <row r="9" spans="2:7" ht="15" thickBot="1">
      <c r="B9" s="86"/>
      <c r="C9" s="48" t="s">
        <v>230</v>
      </c>
      <c r="D9" s="49" t="s">
        <v>229</v>
      </c>
      <c r="E9" s="391" t="s">
        <v>290</v>
      </c>
      <c r="F9" s="392"/>
      <c r="G9" s="85"/>
    </row>
    <row r="10" spans="2:7" ht="135.75" customHeight="1">
      <c r="B10" s="86"/>
      <c r="C10" s="50" t="s">
        <v>389</v>
      </c>
      <c r="D10" s="50" t="s">
        <v>382</v>
      </c>
      <c r="E10" s="393" t="s">
        <v>536</v>
      </c>
      <c r="F10" s="394"/>
      <c r="G10" s="85"/>
    </row>
    <row r="11" spans="2:7" ht="107.25" customHeight="1">
      <c r="B11" s="86"/>
      <c r="C11" s="51" t="s">
        <v>383</v>
      </c>
      <c r="D11" s="51" t="s">
        <v>384</v>
      </c>
      <c r="E11" s="387" t="s">
        <v>537</v>
      </c>
      <c r="F11" s="388"/>
      <c r="G11" s="85"/>
    </row>
    <row r="12" spans="2:7" ht="183.75" customHeight="1">
      <c r="B12" s="86"/>
      <c r="C12" s="51" t="s">
        <v>434</v>
      </c>
      <c r="D12" s="51" t="s">
        <v>382</v>
      </c>
      <c r="E12" s="387" t="s">
        <v>538</v>
      </c>
      <c r="F12" s="388"/>
      <c r="G12" s="85"/>
    </row>
    <row r="13" spans="2:7" ht="311.25" customHeight="1">
      <c r="B13" s="86"/>
      <c r="C13" s="51" t="s">
        <v>385</v>
      </c>
      <c r="D13" s="51" t="s">
        <v>382</v>
      </c>
      <c r="E13" s="387" t="s">
        <v>441</v>
      </c>
      <c r="F13" s="388"/>
      <c r="G13" s="85"/>
    </row>
    <row r="14" spans="2:7" ht="138.75" customHeight="1">
      <c r="B14" s="86"/>
      <c r="C14" s="51" t="s">
        <v>387</v>
      </c>
      <c r="D14" s="51" t="s">
        <v>384</v>
      </c>
      <c r="E14" s="387" t="s">
        <v>436</v>
      </c>
      <c r="F14" s="388"/>
      <c r="G14" s="85"/>
    </row>
    <row r="15" spans="2:7" ht="148.5" customHeight="1">
      <c r="B15" s="86"/>
      <c r="C15" s="51" t="s">
        <v>388</v>
      </c>
      <c r="D15" s="51" t="s">
        <v>430</v>
      </c>
      <c r="E15" s="387" t="s">
        <v>435</v>
      </c>
      <c r="F15" s="388"/>
      <c r="G15" s="85"/>
    </row>
    <row r="16" spans="2:7" ht="30" customHeight="1">
      <c r="B16" s="86"/>
      <c r="C16" s="51"/>
      <c r="D16" s="51"/>
      <c r="E16" s="398"/>
      <c r="F16" s="399"/>
      <c r="G16" s="85"/>
    </row>
    <row r="17" spans="2:7" ht="14.25">
      <c r="B17" s="86"/>
      <c r="C17" s="88"/>
      <c r="D17" s="88"/>
      <c r="E17" s="88"/>
      <c r="F17" s="88"/>
      <c r="G17" s="85"/>
    </row>
    <row r="18" spans="2:7" ht="14.25">
      <c r="B18" s="86"/>
      <c r="C18" s="396" t="s">
        <v>273</v>
      </c>
      <c r="D18" s="396"/>
      <c r="E18" s="396"/>
      <c r="F18" s="396"/>
      <c r="G18" s="85"/>
    </row>
    <row r="19" spans="2:7" ht="15" thickBot="1">
      <c r="B19" s="86"/>
      <c r="C19" s="397" t="s">
        <v>288</v>
      </c>
      <c r="D19" s="397"/>
      <c r="E19" s="397"/>
      <c r="F19" s="397"/>
      <c r="G19" s="85"/>
    </row>
    <row r="20" spans="2:7" ht="15" thickBot="1">
      <c r="B20" s="86"/>
      <c r="C20" s="48" t="s">
        <v>230</v>
      </c>
      <c r="D20" s="49" t="s">
        <v>229</v>
      </c>
      <c r="E20" s="391" t="s">
        <v>290</v>
      </c>
      <c r="F20" s="392"/>
      <c r="G20" s="85"/>
    </row>
    <row r="21" spans="2:7" ht="108" customHeight="1">
      <c r="B21" s="86"/>
      <c r="C21" s="50" t="s">
        <v>386</v>
      </c>
      <c r="D21" s="50" t="s">
        <v>430</v>
      </c>
      <c r="E21" s="393" t="s">
        <v>480</v>
      </c>
      <c r="F21" s="394"/>
      <c r="G21" s="85"/>
    </row>
    <row r="22" spans="2:7" ht="108.75" customHeight="1">
      <c r="B22" s="86"/>
      <c r="C22" s="51" t="s">
        <v>431</v>
      </c>
      <c r="D22" s="50" t="s">
        <v>382</v>
      </c>
      <c r="E22" s="387" t="s">
        <v>479</v>
      </c>
      <c r="F22" s="388"/>
      <c r="G22" s="85"/>
    </row>
    <row r="23" spans="2:7" ht="352.5" customHeight="1">
      <c r="B23" s="86"/>
      <c r="C23" s="51" t="s">
        <v>438</v>
      </c>
      <c r="D23" s="51" t="s">
        <v>384</v>
      </c>
      <c r="E23" s="387" t="s">
        <v>558</v>
      </c>
      <c r="F23" s="388"/>
      <c r="G23" s="85"/>
    </row>
    <row r="24" spans="2:7" ht="229.5" customHeight="1">
      <c r="B24" s="86"/>
      <c r="C24" s="51" t="s">
        <v>390</v>
      </c>
      <c r="D24" s="51" t="s">
        <v>382</v>
      </c>
      <c r="E24" s="387" t="s">
        <v>437</v>
      </c>
      <c r="F24" s="388"/>
      <c r="G24" s="85"/>
    </row>
    <row r="25" spans="2:7" ht="48" customHeight="1" thickBot="1">
      <c r="B25" s="86"/>
      <c r="C25" s="51" t="s">
        <v>557</v>
      </c>
      <c r="D25" s="52" t="s">
        <v>382</v>
      </c>
      <c r="E25" s="402" t="s">
        <v>559</v>
      </c>
      <c r="F25" s="403"/>
      <c r="G25" s="85"/>
    </row>
    <row r="26" spans="2:7" ht="14.25">
      <c r="B26" s="86"/>
      <c r="C26" s="88"/>
      <c r="D26" s="88"/>
      <c r="E26" s="88"/>
      <c r="F26" s="88"/>
      <c r="G26" s="85"/>
    </row>
    <row r="27" spans="2:7" ht="14.25">
      <c r="B27" s="86"/>
      <c r="C27" s="88"/>
      <c r="D27" s="88"/>
      <c r="E27" s="88"/>
      <c r="F27" s="88"/>
      <c r="G27" s="85"/>
    </row>
    <row r="28" spans="2:7" ht="31.5" customHeight="1">
      <c r="B28" s="86"/>
      <c r="C28" s="395" t="s">
        <v>272</v>
      </c>
      <c r="D28" s="395"/>
      <c r="E28" s="395"/>
      <c r="F28" s="395"/>
      <c r="G28" s="85"/>
    </row>
    <row r="29" spans="2:7" ht="15" thickBot="1">
      <c r="B29" s="86"/>
      <c r="C29" s="390" t="s">
        <v>291</v>
      </c>
      <c r="D29" s="390"/>
      <c r="E29" s="400"/>
      <c r="F29" s="400"/>
      <c r="G29" s="85"/>
    </row>
    <row r="30" spans="2:7" ht="303" customHeight="1" thickBot="1">
      <c r="B30" s="86"/>
      <c r="C30" s="404" t="s">
        <v>574</v>
      </c>
      <c r="D30" s="405"/>
      <c r="E30" s="405"/>
      <c r="F30" s="406"/>
      <c r="G30" s="85"/>
    </row>
    <row r="31" spans="2:7" ht="14.25">
      <c r="B31" s="86"/>
      <c r="C31" s="88"/>
      <c r="D31" s="88"/>
      <c r="E31" s="88"/>
      <c r="F31" s="88"/>
      <c r="G31" s="85"/>
    </row>
    <row r="32" spans="2:7" ht="14.25">
      <c r="B32" s="86"/>
      <c r="C32" s="88"/>
      <c r="D32" s="88"/>
      <c r="E32" s="88"/>
      <c r="F32" s="88"/>
      <c r="G32" s="85"/>
    </row>
    <row r="33" spans="2:7" ht="14.25">
      <c r="B33" s="86"/>
      <c r="C33" s="88"/>
      <c r="D33" s="88"/>
      <c r="E33" s="88"/>
      <c r="F33" s="88"/>
      <c r="G33" s="85"/>
    </row>
    <row r="34" spans="2:7" ht="15" thickBot="1">
      <c r="B34" s="90"/>
      <c r="C34" s="91"/>
      <c r="D34" s="91"/>
      <c r="E34" s="91"/>
      <c r="F34" s="91"/>
      <c r="G34" s="92"/>
    </row>
    <row r="35" spans="2:7" ht="14.25">
      <c r="B35" s="8"/>
      <c r="C35" s="8"/>
      <c r="D35" s="8"/>
      <c r="E35" s="8"/>
      <c r="F35" s="8"/>
      <c r="G35" s="8"/>
    </row>
    <row r="36" spans="2:7" ht="14.25">
      <c r="B36" s="8"/>
      <c r="C36" s="8"/>
      <c r="D36" s="8"/>
      <c r="E36" s="8"/>
      <c r="F36" s="8"/>
      <c r="G36" s="8"/>
    </row>
    <row r="37" spans="2:7" ht="14.25">
      <c r="B37" s="8"/>
      <c r="C37" s="8"/>
      <c r="D37" s="8"/>
      <c r="E37" s="8"/>
      <c r="F37" s="8"/>
      <c r="G37" s="8"/>
    </row>
    <row r="38" spans="2:7" ht="14.25">
      <c r="B38" s="8"/>
      <c r="C38" s="8"/>
      <c r="D38" s="8"/>
      <c r="E38" s="8"/>
      <c r="F38" s="8"/>
      <c r="G38" s="8"/>
    </row>
    <row r="39" spans="2:7" ht="14.25">
      <c r="B39" s="8"/>
      <c r="C39" s="8"/>
      <c r="D39" s="8"/>
      <c r="E39" s="8"/>
      <c r="F39" s="8"/>
      <c r="G39" s="8"/>
    </row>
    <row r="40" spans="2:7" ht="14.25">
      <c r="B40" s="8"/>
      <c r="C40" s="8"/>
      <c r="D40" s="8"/>
      <c r="E40" s="8"/>
      <c r="F40" s="8"/>
      <c r="G40" s="8"/>
    </row>
    <row r="41" spans="2:7" ht="14.25">
      <c r="B41" s="8"/>
      <c r="C41" s="407"/>
      <c r="D41" s="407"/>
      <c r="E41" s="7"/>
      <c r="F41" s="8"/>
      <c r="G41" s="8"/>
    </row>
    <row r="42" spans="2:7" ht="14.25">
      <c r="B42" s="8"/>
      <c r="C42" s="407"/>
      <c r="D42" s="407"/>
      <c r="E42" s="7"/>
      <c r="F42" s="8"/>
      <c r="G42" s="8"/>
    </row>
    <row r="43" spans="2:7" ht="14.25">
      <c r="B43" s="8"/>
      <c r="C43" s="401"/>
      <c r="D43" s="401"/>
      <c r="E43" s="401"/>
      <c r="F43" s="401"/>
      <c r="G43" s="8"/>
    </row>
    <row r="44" spans="2:7" ht="14.25">
      <c r="B44" s="8"/>
      <c r="C44" s="410"/>
      <c r="D44" s="410"/>
      <c r="E44" s="411"/>
      <c r="F44" s="411"/>
      <c r="G44" s="8"/>
    </row>
    <row r="45" spans="2:7" ht="14.25">
      <c r="B45" s="8"/>
      <c r="C45" s="410"/>
      <c r="D45" s="410"/>
      <c r="E45" s="408"/>
      <c r="F45" s="408"/>
      <c r="G45" s="8"/>
    </row>
    <row r="46" spans="2:7" ht="14.25">
      <c r="B46" s="8"/>
      <c r="C46" s="8"/>
      <c r="D46" s="8"/>
      <c r="E46" s="8"/>
      <c r="F46" s="8"/>
      <c r="G46" s="8"/>
    </row>
    <row r="47" spans="2:7" ht="14.25">
      <c r="B47" s="8"/>
      <c r="C47" s="407"/>
      <c r="D47" s="407"/>
      <c r="E47" s="7"/>
      <c r="F47" s="8"/>
      <c r="G47" s="8"/>
    </row>
    <row r="48" spans="2:7" ht="14.25">
      <c r="B48" s="8"/>
      <c r="C48" s="407"/>
      <c r="D48" s="407"/>
      <c r="E48" s="409"/>
      <c r="F48" s="409"/>
      <c r="G48" s="8"/>
    </row>
    <row r="49" spans="2:7" ht="14.25">
      <c r="B49" s="8"/>
      <c r="C49" s="7"/>
      <c r="D49" s="7"/>
      <c r="E49" s="7"/>
      <c r="F49" s="7"/>
      <c r="G49" s="8"/>
    </row>
    <row r="50" spans="2:7" ht="14.25">
      <c r="B50" s="8"/>
      <c r="C50" s="410"/>
      <c r="D50" s="410"/>
      <c r="E50" s="411"/>
      <c r="F50" s="411"/>
      <c r="G50" s="8"/>
    </row>
    <row r="51" spans="2:7" ht="14.25">
      <c r="B51" s="8"/>
      <c r="C51" s="410"/>
      <c r="D51" s="410"/>
      <c r="E51" s="408"/>
      <c r="F51" s="408"/>
      <c r="G51" s="8"/>
    </row>
    <row r="52" spans="2:7" ht="14.25">
      <c r="B52" s="8"/>
      <c r="C52" s="8"/>
      <c r="D52" s="8"/>
      <c r="E52" s="8"/>
      <c r="F52" s="8"/>
      <c r="G52" s="8"/>
    </row>
    <row r="53" spans="2:7" ht="14.25">
      <c r="B53" s="8"/>
      <c r="C53" s="407"/>
      <c r="D53" s="407"/>
      <c r="E53" s="8"/>
      <c r="F53" s="8"/>
      <c r="G53" s="8"/>
    </row>
    <row r="54" spans="2:7" ht="14.25">
      <c r="B54" s="8"/>
      <c r="C54" s="407"/>
      <c r="D54" s="407"/>
      <c r="E54" s="408"/>
      <c r="F54" s="408"/>
      <c r="G54" s="8"/>
    </row>
    <row r="55" spans="2:7" ht="14.25">
      <c r="B55" s="8"/>
      <c r="C55" s="410"/>
      <c r="D55" s="410"/>
      <c r="E55" s="408"/>
      <c r="F55" s="408"/>
      <c r="G55" s="8"/>
    </row>
    <row r="56" spans="2:7" ht="14.25">
      <c r="B56" s="8"/>
      <c r="C56" s="10"/>
      <c r="D56" s="8"/>
      <c r="E56" s="10"/>
      <c r="F56" s="8"/>
      <c r="G56" s="8"/>
    </row>
    <row r="57" spans="2:7" ht="14.25">
      <c r="B57" s="8"/>
      <c r="C57" s="10"/>
      <c r="D57" s="10"/>
      <c r="E57" s="10"/>
      <c r="F57" s="10"/>
      <c r="G57" s="11"/>
    </row>
  </sheetData>
  <sheetProtection/>
  <mergeCells count="44">
    <mergeCell ref="C55:D55"/>
    <mergeCell ref="E55:F55"/>
    <mergeCell ref="C51:D51"/>
    <mergeCell ref="E51:F51"/>
    <mergeCell ref="C41:D41"/>
    <mergeCell ref="C42:D42"/>
    <mergeCell ref="E45:F45"/>
    <mergeCell ref="C47:D47"/>
    <mergeCell ref="E44:F44"/>
    <mergeCell ref="C45:D45"/>
    <mergeCell ref="C3:F3"/>
    <mergeCell ref="C53:D53"/>
    <mergeCell ref="C54:D54"/>
    <mergeCell ref="E54:F54"/>
    <mergeCell ref="C48:D48"/>
    <mergeCell ref="E48:F48"/>
    <mergeCell ref="C50:D50"/>
    <mergeCell ref="E50:F50"/>
    <mergeCell ref="C44:D44"/>
    <mergeCell ref="C29:D29"/>
    <mergeCell ref="E29:F29"/>
    <mergeCell ref="C43:F43"/>
    <mergeCell ref="E24:F24"/>
    <mergeCell ref="E25:F25"/>
    <mergeCell ref="E21:F21"/>
    <mergeCell ref="C30:F30"/>
    <mergeCell ref="E20:F20"/>
    <mergeCell ref="E22:F22"/>
    <mergeCell ref="E13:F13"/>
    <mergeCell ref="C28:F28"/>
    <mergeCell ref="C18:F18"/>
    <mergeCell ref="C19:F19"/>
    <mergeCell ref="E16:F16"/>
    <mergeCell ref="E23:F23"/>
    <mergeCell ref="E14:F14"/>
    <mergeCell ref="E15:F15"/>
    <mergeCell ref="E11:F11"/>
    <mergeCell ref="E12:F12"/>
    <mergeCell ref="B4:F4"/>
    <mergeCell ref="C5:F5"/>
    <mergeCell ref="C7:D7"/>
    <mergeCell ref="C8:F8"/>
    <mergeCell ref="E9:F9"/>
    <mergeCell ref="E10:F10"/>
  </mergeCells>
  <dataValidations count="2">
    <dataValidation type="whole" allowBlank="1" showInputMessage="1" showErrorMessage="1" sqref="E50 E44">
      <formula1>-999999999</formula1>
      <formula2>999999999</formula2>
    </dataValidation>
    <dataValidation type="list" allowBlank="1" showInputMessage="1" showErrorMessage="1" sqref="E54">
      <formula1>$K$61:$K$62</formula1>
    </dataValidation>
  </dataValidations>
  <printOptions/>
  <pageMargins left="0.25" right="0.25" top="0.17" bottom="0.17" header="0.17" footer="0.17"/>
  <pageSetup horizontalDpi="600" verticalDpi="600" orientation="portrait" scale="87" r:id="rId1"/>
  <rowBreaks count="1" manualBreakCount="1">
    <brk id="17" max="255" man="1"/>
  </rowBreaks>
  <colBreaks count="1" manualBreakCount="1">
    <brk id="8" max="65535" man="1"/>
  </colBreaks>
</worksheet>
</file>

<file path=xl/worksheets/sheet5.xml><?xml version="1.0" encoding="utf-8"?>
<worksheet xmlns="http://schemas.openxmlformats.org/spreadsheetml/2006/main" xmlns:r="http://schemas.openxmlformats.org/officeDocument/2006/relationships">
  <dimension ref="A1:AZ110"/>
  <sheetViews>
    <sheetView zoomScale="80" zoomScaleNormal="80" zoomScalePageLayoutView="0" workbookViewId="0" topLeftCell="D38">
      <selection activeCell="H44" sqref="H44"/>
    </sheetView>
  </sheetViews>
  <sheetFormatPr defaultColWidth="9.140625" defaultRowHeight="15"/>
  <cols>
    <col min="1" max="1" width="2.140625" style="0" customWidth="1"/>
    <col min="2" max="2" width="2.28125" style="0" customWidth="1"/>
    <col min="3" max="3" width="22.57421875" style="12" customWidth="1"/>
    <col min="4" max="4" width="15.57421875" style="0" customWidth="1"/>
    <col min="5" max="5" width="15.00390625" style="0" customWidth="1"/>
    <col min="6" max="6" width="18.8515625" style="0" customWidth="1"/>
    <col min="7" max="7" width="9.8515625" style="0" customWidth="1"/>
    <col min="8" max="8" width="112.00390625" style="0" customWidth="1"/>
    <col min="9" max="9" width="15.7109375" style="0" customWidth="1"/>
    <col min="10" max="10" width="4.57421875" style="0" customWidth="1"/>
    <col min="11" max="11" width="2.00390625" style="0" customWidth="1"/>
    <col min="12" max="12" width="40.7109375" style="0" customWidth="1"/>
  </cols>
  <sheetData>
    <row r="1" spans="1:52" ht="15" thickBot="1">
      <c r="A1" s="27"/>
      <c r="B1" s="27"/>
      <c r="C1" s="26"/>
      <c r="D1" s="27"/>
      <c r="E1" s="27"/>
      <c r="F1" s="27"/>
      <c r="G1" s="27"/>
      <c r="H1" s="132"/>
      <c r="I1" s="132"/>
      <c r="J1" s="27"/>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c r="AS1" s="132"/>
      <c r="AT1" s="132"/>
      <c r="AU1" s="132"/>
      <c r="AV1" s="132"/>
      <c r="AW1" s="132"/>
      <c r="AX1" s="132"/>
      <c r="AY1" s="132"/>
      <c r="AZ1" s="132"/>
    </row>
    <row r="2" spans="1:52" ht="15" thickBot="1">
      <c r="A2" s="27"/>
      <c r="B2" s="67"/>
      <c r="C2" s="68"/>
      <c r="D2" s="69"/>
      <c r="E2" s="69"/>
      <c r="F2" s="69"/>
      <c r="G2" s="69"/>
      <c r="H2" s="154"/>
      <c r="I2" s="154"/>
      <c r="J2" s="70"/>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row>
    <row r="3" spans="1:52" ht="20.25" thickBot="1">
      <c r="A3" s="27"/>
      <c r="B3" s="123"/>
      <c r="C3" s="349" t="s">
        <v>267</v>
      </c>
      <c r="D3" s="350"/>
      <c r="E3" s="350"/>
      <c r="F3" s="350"/>
      <c r="G3" s="350"/>
      <c r="H3" s="350"/>
      <c r="I3" s="351"/>
      <c r="J3" s="125"/>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row>
    <row r="4" spans="1:52" ht="15" customHeight="1">
      <c r="A4" s="27"/>
      <c r="B4" s="71"/>
      <c r="C4" s="423" t="s">
        <v>218</v>
      </c>
      <c r="D4" s="423"/>
      <c r="E4" s="423"/>
      <c r="F4" s="423"/>
      <c r="G4" s="423"/>
      <c r="H4" s="423"/>
      <c r="I4" s="423"/>
      <c r="J4" s="7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row>
    <row r="5" spans="1:52" ht="15" customHeight="1">
      <c r="A5" s="27"/>
      <c r="B5" s="71"/>
      <c r="C5" s="179"/>
      <c r="D5" s="179"/>
      <c r="E5" s="179"/>
      <c r="F5" s="179"/>
      <c r="G5" s="179"/>
      <c r="H5" s="179"/>
      <c r="I5" s="179"/>
      <c r="J5" s="7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2"/>
      <c r="AX5" s="132"/>
      <c r="AY5" s="132"/>
      <c r="AZ5" s="132"/>
    </row>
    <row r="6" spans="1:52" ht="14.25">
      <c r="A6" s="27"/>
      <c r="B6" s="71"/>
      <c r="C6" s="73"/>
      <c r="D6" s="74"/>
      <c r="E6" s="74"/>
      <c r="F6" s="74"/>
      <c r="G6" s="74"/>
      <c r="H6" s="155"/>
      <c r="I6" s="155"/>
      <c r="J6" s="7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row>
    <row r="7" spans="1:52" ht="15.75" customHeight="1" thickBot="1">
      <c r="A7" s="27"/>
      <c r="B7" s="71"/>
      <c r="C7" s="73"/>
      <c r="D7" s="422" t="s">
        <v>268</v>
      </c>
      <c r="E7" s="422"/>
      <c r="F7" s="422" t="s">
        <v>274</v>
      </c>
      <c r="G7" s="422"/>
      <c r="H7" s="150" t="s">
        <v>275</v>
      </c>
      <c r="I7" s="150" t="s">
        <v>227</v>
      </c>
      <c r="J7" s="7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2"/>
      <c r="AU7" s="132"/>
      <c r="AV7" s="132"/>
      <c r="AW7" s="132"/>
      <c r="AX7" s="132"/>
      <c r="AY7" s="132"/>
      <c r="AZ7" s="132"/>
    </row>
    <row r="8" spans="1:52" s="12" customFormat="1" ht="98.25" customHeight="1" thickBot="1">
      <c r="A8" s="26"/>
      <c r="B8" s="76"/>
      <c r="C8" s="149" t="s">
        <v>266</v>
      </c>
      <c r="D8" s="412" t="s">
        <v>481</v>
      </c>
      <c r="E8" s="413"/>
      <c r="F8" s="412" t="s">
        <v>483</v>
      </c>
      <c r="G8" s="413"/>
      <c r="H8" s="296" t="s">
        <v>487</v>
      </c>
      <c r="I8" s="157" t="s">
        <v>486</v>
      </c>
      <c r="J8" s="77"/>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row>
    <row r="9" spans="1:52" s="12" customFormat="1" ht="95.25" customHeight="1" thickBot="1">
      <c r="A9" s="26"/>
      <c r="B9" s="76"/>
      <c r="C9" s="149"/>
      <c r="D9" s="412" t="s">
        <v>482</v>
      </c>
      <c r="E9" s="413"/>
      <c r="F9" s="412" t="s">
        <v>485</v>
      </c>
      <c r="G9" s="413"/>
      <c r="H9" s="296" t="s">
        <v>484</v>
      </c>
      <c r="I9" s="157" t="s">
        <v>486</v>
      </c>
      <c r="J9" s="77"/>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row>
    <row r="10" spans="1:52" s="12" customFormat="1" ht="258" customHeight="1" thickBot="1">
      <c r="A10" s="26"/>
      <c r="B10" s="76"/>
      <c r="C10" s="149"/>
      <c r="D10" s="412" t="s">
        <v>489</v>
      </c>
      <c r="E10" s="413"/>
      <c r="F10" s="412" t="s">
        <v>488</v>
      </c>
      <c r="G10" s="413"/>
      <c r="H10" s="296" t="s">
        <v>491</v>
      </c>
      <c r="I10" s="157" t="s">
        <v>486</v>
      </c>
      <c r="J10" s="77"/>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2"/>
      <c r="AU10" s="132"/>
      <c r="AV10" s="132"/>
      <c r="AW10" s="132"/>
      <c r="AX10" s="132"/>
      <c r="AY10" s="132"/>
      <c r="AZ10" s="132"/>
    </row>
    <row r="11" spans="2:10" ht="99.75" customHeight="1" thickBot="1">
      <c r="B11" s="149"/>
      <c r="C11" s="149"/>
      <c r="D11" s="412" t="s">
        <v>492</v>
      </c>
      <c r="E11" s="413"/>
      <c r="F11" s="412" t="s">
        <v>493</v>
      </c>
      <c r="G11" s="413"/>
      <c r="H11" s="296" t="s">
        <v>499</v>
      </c>
      <c r="I11" s="295" t="s">
        <v>19</v>
      </c>
      <c r="J11" s="77"/>
    </row>
    <row r="12" spans="4:9" ht="116.25" thickBot="1">
      <c r="D12" s="412" t="s">
        <v>496</v>
      </c>
      <c r="E12" s="413"/>
      <c r="F12" s="412" t="s">
        <v>497</v>
      </c>
      <c r="G12" s="413"/>
      <c r="H12" s="299" t="s">
        <v>505</v>
      </c>
      <c r="I12" s="295" t="s">
        <v>495</v>
      </c>
    </row>
    <row r="13" spans="1:52" s="12" customFormat="1" ht="18.75" customHeight="1" thickBot="1">
      <c r="A13" s="26"/>
      <c r="B13" s="76"/>
      <c r="C13" s="147"/>
      <c r="D13" s="78"/>
      <c r="E13" s="78"/>
      <c r="F13" s="78"/>
      <c r="G13" s="78"/>
      <c r="H13" s="160" t="s">
        <v>269</v>
      </c>
      <c r="I13" s="162" t="s">
        <v>19</v>
      </c>
      <c r="J13" s="77"/>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row>
    <row r="14" spans="1:52" s="12" customFormat="1" ht="18.75" customHeight="1">
      <c r="A14" s="26"/>
      <c r="B14" s="76"/>
      <c r="C14" s="221"/>
      <c r="D14" s="78"/>
      <c r="E14" s="78"/>
      <c r="F14" s="78"/>
      <c r="G14" s="78"/>
      <c r="H14" s="161"/>
      <c r="I14" s="73"/>
      <c r="J14" s="77"/>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row>
    <row r="15" spans="1:52" s="12" customFormat="1" ht="15" thickBot="1">
      <c r="A15" s="26"/>
      <c r="B15" s="76"/>
      <c r="C15" s="184"/>
      <c r="D15" s="420" t="s">
        <v>297</v>
      </c>
      <c r="E15" s="420"/>
      <c r="F15" s="420"/>
      <c r="G15" s="420"/>
      <c r="H15" s="420"/>
      <c r="I15" s="420"/>
      <c r="J15" s="77"/>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32"/>
      <c r="AX15" s="132"/>
      <c r="AY15" s="132"/>
      <c r="AZ15" s="132"/>
    </row>
    <row r="16" spans="1:52" s="12" customFormat="1" ht="15" thickBot="1">
      <c r="A16" s="26"/>
      <c r="B16" s="76"/>
      <c r="C16" s="184"/>
      <c r="D16" s="117" t="s">
        <v>57</v>
      </c>
      <c r="E16" s="414" t="s">
        <v>354</v>
      </c>
      <c r="F16" s="415"/>
      <c r="G16" s="415"/>
      <c r="H16" s="416"/>
      <c r="I16" s="78"/>
      <c r="J16" s="77"/>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row>
    <row r="17" spans="1:52" s="12" customFormat="1" ht="15" thickBot="1">
      <c r="A17" s="26"/>
      <c r="B17" s="76"/>
      <c r="C17" s="184"/>
      <c r="D17" s="117" t="s">
        <v>59</v>
      </c>
      <c r="E17" s="417" t="s">
        <v>355</v>
      </c>
      <c r="F17" s="418"/>
      <c r="G17" s="418"/>
      <c r="H17" s="419"/>
      <c r="I17" s="78"/>
      <c r="J17" s="77"/>
      <c r="L17" s="132"/>
      <c r="M17" s="132"/>
      <c r="N17" s="132"/>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2"/>
      <c r="AL17" s="132"/>
      <c r="AM17" s="132"/>
      <c r="AN17" s="132"/>
      <c r="AO17" s="132"/>
      <c r="AP17" s="132"/>
      <c r="AQ17" s="132"/>
      <c r="AR17" s="132"/>
      <c r="AS17" s="132"/>
      <c r="AT17" s="132"/>
      <c r="AU17" s="132"/>
      <c r="AV17" s="132"/>
      <c r="AW17" s="132"/>
      <c r="AX17" s="132"/>
      <c r="AY17" s="132"/>
      <c r="AZ17" s="132"/>
    </row>
    <row r="18" spans="1:52" s="12" customFormat="1" ht="13.5" customHeight="1">
      <c r="A18" s="26"/>
      <c r="B18" s="76"/>
      <c r="C18" s="184"/>
      <c r="D18" s="78"/>
      <c r="E18" s="78"/>
      <c r="F18" s="78"/>
      <c r="G18" s="78"/>
      <c r="H18" s="78"/>
      <c r="I18" s="78"/>
      <c r="J18" s="77"/>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2"/>
    </row>
    <row r="19" spans="1:52" s="12" customFormat="1" ht="30.75" customHeight="1" thickBot="1">
      <c r="A19" s="26"/>
      <c r="B19" s="76"/>
      <c r="C19" s="383" t="s">
        <v>219</v>
      </c>
      <c r="D19" s="383"/>
      <c r="E19" s="383"/>
      <c r="F19" s="383"/>
      <c r="G19" s="383"/>
      <c r="H19" s="383"/>
      <c r="I19" s="155"/>
      <c r="J19" s="77"/>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2"/>
    </row>
    <row r="20" spans="1:52" s="12" customFormat="1" ht="30.75" customHeight="1">
      <c r="A20" s="26"/>
      <c r="B20" s="76"/>
      <c r="C20" s="158"/>
      <c r="D20" s="433" t="s">
        <v>539</v>
      </c>
      <c r="E20" s="434"/>
      <c r="F20" s="434"/>
      <c r="G20" s="434"/>
      <c r="H20" s="434"/>
      <c r="I20" s="435"/>
      <c r="J20" s="77"/>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2"/>
    </row>
    <row r="21" spans="1:52" s="12" customFormat="1" ht="30.75" customHeight="1">
      <c r="A21" s="26"/>
      <c r="B21" s="76"/>
      <c r="C21" s="158"/>
      <c r="D21" s="436"/>
      <c r="E21" s="437"/>
      <c r="F21" s="437"/>
      <c r="G21" s="437"/>
      <c r="H21" s="437"/>
      <c r="I21" s="438"/>
      <c r="J21" s="77"/>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2"/>
    </row>
    <row r="22" spans="1:52" s="12" customFormat="1" ht="30.75" customHeight="1">
      <c r="A22" s="26"/>
      <c r="B22" s="76"/>
      <c r="C22" s="158"/>
      <c r="D22" s="436"/>
      <c r="E22" s="437"/>
      <c r="F22" s="437"/>
      <c r="G22" s="437"/>
      <c r="H22" s="437"/>
      <c r="I22" s="438"/>
      <c r="J22" s="77"/>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132"/>
      <c r="AI22" s="132"/>
      <c r="AJ22" s="132"/>
      <c r="AK22" s="132"/>
      <c r="AL22" s="132"/>
      <c r="AM22" s="132"/>
      <c r="AN22" s="132"/>
      <c r="AO22" s="132"/>
      <c r="AP22" s="132"/>
      <c r="AQ22" s="132"/>
      <c r="AR22" s="132"/>
      <c r="AS22" s="132"/>
      <c r="AT22" s="132"/>
      <c r="AU22" s="132"/>
      <c r="AV22" s="132"/>
      <c r="AW22" s="132"/>
      <c r="AX22" s="132"/>
      <c r="AY22" s="132"/>
      <c r="AZ22" s="132"/>
    </row>
    <row r="23" spans="1:52" s="12" customFormat="1" ht="30.75" customHeight="1" thickBot="1">
      <c r="A23" s="26"/>
      <c r="B23" s="76"/>
      <c r="C23" s="158"/>
      <c r="D23" s="439"/>
      <c r="E23" s="440"/>
      <c r="F23" s="440"/>
      <c r="G23" s="440"/>
      <c r="H23" s="440"/>
      <c r="I23" s="441"/>
      <c r="J23" s="77"/>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c r="AO23" s="132"/>
      <c r="AP23" s="132"/>
      <c r="AQ23" s="132"/>
      <c r="AR23" s="132"/>
      <c r="AS23" s="132"/>
      <c r="AT23" s="132"/>
      <c r="AU23" s="132"/>
      <c r="AV23" s="132"/>
      <c r="AW23" s="132"/>
      <c r="AX23" s="132"/>
      <c r="AY23" s="132"/>
      <c r="AZ23" s="132"/>
    </row>
    <row r="24" spans="1:52" s="12" customFormat="1" ht="14.25">
      <c r="A24" s="26"/>
      <c r="B24" s="76"/>
      <c r="C24" s="148"/>
      <c r="D24" s="148"/>
      <c r="E24" s="148"/>
      <c r="F24" s="158"/>
      <c r="G24" s="148"/>
      <c r="H24" s="155"/>
      <c r="I24" s="155"/>
      <c r="J24" s="77"/>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O24" s="132"/>
      <c r="AP24" s="132"/>
      <c r="AQ24" s="132"/>
      <c r="AR24" s="132"/>
      <c r="AS24" s="132"/>
      <c r="AT24" s="132"/>
      <c r="AU24" s="132"/>
      <c r="AV24" s="132"/>
      <c r="AW24" s="132"/>
      <c r="AX24" s="132"/>
      <c r="AY24" s="132"/>
      <c r="AZ24" s="132"/>
    </row>
    <row r="25" spans="1:52" ht="15.75" customHeight="1" thickBot="1">
      <c r="A25" s="27"/>
      <c r="B25" s="76"/>
      <c r="C25" s="79"/>
      <c r="D25" s="422" t="s">
        <v>268</v>
      </c>
      <c r="E25" s="422"/>
      <c r="F25" s="422" t="s">
        <v>274</v>
      </c>
      <c r="G25" s="422"/>
      <c r="H25" s="150" t="s">
        <v>275</v>
      </c>
      <c r="I25" s="150" t="s">
        <v>227</v>
      </c>
      <c r="J25" s="77"/>
      <c r="K25" s="6"/>
      <c r="L25" s="132"/>
      <c r="M25" s="132"/>
      <c r="N25" s="132"/>
      <c r="O25" s="132"/>
      <c r="P25" s="132"/>
      <c r="Q25" s="132"/>
      <c r="R25" s="132"/>
      <c r="S25" s="132"/>
      <c r="T25" s="132"/>
      <c r="U25" s="132"/>
      <c r="V25" s="132"/>
      <c r="W25" s="132"/>
      <c r="X25" s="132"/>
      <c r="Y25" s="132"/>
      <c r="Z25" s="132"/>
      <c r="AA25" s="132"/>
      <c r="AB25" s="132"/>
      <c r="AC25" s="132"/>
      <c r="AD25" s="132"/>
      <c r="AE25" s="132"/>
      <c r="AF25" s="132"/>
      <c r="AG25" s="132"/>
      <c r="AH25" s="132"/>
      <c r="AI25" s="132"/>
      <c r="AJ25" s="132"/>
      <c r="AK25" s="132"/>
      <c r="AL25" s="132"/>
      <c r="AM25" s="132"/>
      <c r="AN25" s="132"/>
      <c r="AO25" s="132"/>
      <c r="AP25" s="132"/>
      <c r="AQ25" s="132"/>
      <c r="AR25" s="132"/>
      <c r="AS25" s="132"/>
      <c r="AT25" s="132"/>
      <c r="AU25" s="132"/>
      <c r="AV25" s="132"/>
      <c r="AW25" s="132"/>
      <c r="AX25" s="132"/>
      <c r="AY25" s="132"/>
      <c r="AZ25" s="132"/>
    </row>
    <row r="26" spans="1:52" ht="173.25" customHeight="1" thickBot="1">
      <c r="A26" s="27"/>
      <c r="B26" s="76"/>
      <c r="C26" s="149" t="s">
        <v>498</v>
      </c>
      <c r="D26" s="442" t="s">
        <v>569</v>
      </c>
      <c r="E26" s="443"/>
      <c r="F26" s="442" t="s">
        <v>494</v>
      </c>
      <c r="G26" s="443"/>
      <c r="H26" s="298" t="s">
        <v>553</v>
      </c>
      <c r="I26" s="157" t="s">
        <v>495</v>
      </c>
      <c r="J26" s="77"/>
      <c r="K26" s="6"/>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32"/>
      <c r="AK26" s="132"/>
      <c r="AL26" s="132"/>
      <c r="AM26" s="132"/>
      <c r="AN26" s="132"/>
      <c r="AO26" s="132"/>
      <c r="AP26" s="132"/>
      <c r="AQ26" s="132"/>
      <c r="AR26" s="132"/>
      <c r="AS26" s="132"/>
      <c r="AT26" s="132"/>
      <c r="AU26" s="132"/>
      <c r="AV26" s="132"/>
      <c r="AW26" s="132"/>
      <c r="AX26" s="132"/>
      <c r="AY26" s="132"/>
      <c r="AZ26" s="132"/>
    </row>
    <row r="27" spans="1:52" ht="179.25" customHeight="1" thickBot="1">
      <c r="A27" s="27"/>
      <c r="B27" s="76"/>
      <c r="C27" s="149"/>
      <c r="D27" s="444" t="s">
        <v>570</v>
      </c>
      <c r="E27" s="445"/>
      <c r="F27" s="444" t="s">
        <v>501</v>
      </c>
      <c r="G27" s="445"/>
      <c r="H27" s="297" t="s">
        <v>575</v>
      </c>
      <c r="I27" s="157" t="s">
        <v>495</v>
      </c>
      <c r="J27" s="77"/>
      <c r="L27" s="132"/>
      <c r="M27" s="132"/>
      <c r="N27" s="132"/>
      <c r="O27" s="132"/>
      <c r="P27" s="132"/>
      <c r="Q27" s="132"/>
      <c r="R27" s="132"/>
      <c r="S27" s="132"/>
      <c r="T27" s="132"/>
      <c r="U27" s="132"/>
      <c r="V27" s="132"/>
      <c r="W27" s="132"/>
      <c r="X27" s="132"/>
      <c r="Y27" s="132"/>
      <c r="Z27" s="132"/>
      <c r="AA27" s="132"/>
      <c r="AB27" s="132"/>
      <c r="AC27" s="132"/>
      <c r="AD27" s="132"/>
      <c r="AE27" s="132"/>
      <c r="AF27" s="132"/>
      <c r="AG27" s="132"/>
      <c r="AH27" s="132"/>
      <c r="AI27" s="132"/>
      <c r="AJ27" s="132"/>
      <c r="AK27" s="132"/>
      <c r="AL27" s="132"/>
      <c r="AM27" s="132"/>
      <c r="AN27" s="132"/>
      <c r="AO27" s="132"/>
      <c r="AP27" s="132"/>
      <c r="AQ27" s="132"/>
      <c r="AR27" s="132"/>
      <c r="AS27" s="132"/>
      <c r="AT27" s="132"/>
      <c r="AU27" s="132"/>
      <c r="AV27" s="132"/>
      <c r="AW27" s="132"/>
      <c r="AX27" s="132"/>
      <c r="AY27" s="132"/>
      <c r="AZ27" s="132"/>
    </row>
    <row r="28" spans="1:52" ht="211.5" customHeight="1" thickBot="1">
      <c r="A28" s="27"/>
      <c r="B28" s="76"/>
      <c r="C28" s="149"/>
      <c r="D28" s="444" t="s">
        <v>571</v>
      </c>
      <c r="E28" s="445"/>
      <c r="F28" s="444" t="s">
        <v>502</v>
      </c>
      <c r="G28" s="445"/>
      <c r="H28" s="298" t="s">
        <v>506</v>
      </c>
      <c r="I28" s="157" t="s">
        <v>495</v>
      </c>
      <c r="J28" s="77"/>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2"/>
      <c r="AI28" s="132"/>
      <c r="AJ28" s="132"/>
      <c r="AK28" s="132"/>
      <c r="AL28" s="132"/>
      <c r="AM28" s="132"/>
      <c r="AN28" s="132"/>
      <c r="AO28" s="132"/>
      <c r="AP28" s="132"/>
      <c r="AQ28" s="132"/>
      <c r="AR28" s="132"/>
      <c r="AS28" s="132"/>
      <c r="AT28" s="132"/>
      <c r="AU28" s="132"/>
      <c r="AV28" s="132"/>
      <c r="AW28" s="132"/>
      <c r="AX28" s="132"/>
      <c r="AY28" s="132"/>
      <c r="AZ28" s="132"/>
    </row>
    <row r="29" spans="1:52" ht="18.75" customHeight="1" thickBot="1">
      <c r="A29" s="27"/>
      <c r="B29" s="76"/>
      <c r="C29" s="73"/>
      <c r="D29" s="73"/>
      <c r="E29" s="73"/>
      <c r="F29" s="73"/>
      <c r="G29" s="73"/>
      <c r="H29" s="160" t="s">
        <v>269</v>
      </c>
      <c r="I29" s="162" t="s">
        <v>495</v>
      </c>
      <c r="J29" s="77"/>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2"/>
      <c r="AK29" s="132"/>
      <c r="AL29" s="132"/>
      <c r="AM29" s="132"/>
      <c r="AN29" s="132"/>
      <c r="AO29" s="132"/>
      <c r="AP29" s="132"/>
      <c r="AQ29" s="132"/>
      <c r="AR29" s="132"/>
      <c r="AS29" s="132"/>
      <c r="AT29" s="132"/>
      <c r="AU29" s="132"/>
      <c r="AV29" s="132"/>
      <c r="AW29" s="132"/>
      <c r="AX29" s="132"/>
      <c r="AY29" s="132"/>
      <c r="AZ29" s="132"/>
    </row>
    <row r="30" spans="1:52" ht="15" thickBot="1">
      <c r="A30" s="27"/>
      <c r="B30" s="76"/>
      <c r="C30" s="73"/>
      <c r="D30" s="203" t="s">
        <v>297</v>
      </c>
      <c r="E30" s="222"/>
      <c r="F30" s="73"/>
      <c r="G30" s="73"/>
      <c r="H30" s="161"/>
      <c r="I30" s="73"/>
      <c r="J30" s="77"/>
      <c r="L30" s="132"/>
      <c r="M30" s="132"/>
      <c r="N30" s="132"/>
      <c r="O30" s="132"/>
      <c r="P30" s="132"/>
      <c r="Q30" s="132"/>
      <c r="R30" s="132"/>
      <c r="S30" s="132"/>
      <c r="T30" s="132"/>
      <c r="U30" s="132"/>
      <c r="V30" s="132"/>
      <c r="W30" s="132"/>
      <c r="X30" s="132"/>
      <c r="Y30" s="132"/>
      <c r="Z30" s="132"/>
      <c r="AA30" s="132"/>
      <c r="AB30" s="132"/>
      <c r="AC30" s="132"/>
      <c r="AD30" s="132"/>
      <c r="AE30" s="132"/>
      <c r="AF30" s="132"/>
      <c r="AG30" s="132"/>
      <c r="AH30" s="132"/>
      <c r="AI30" s="132"/>
      <c r="AJ30" s="132"/>
      <c r="AK30" s="132"/>
      <c r="AL30" s="132"/>
      <c r="AM30" s="132"/>
      <c r="AN30" s="132"/>
      <c r="AO30" s="132"/>
      <c r="AP30" s="132"/>
      <c r="AQ30" s="132"/>
      <c r="AR30" s="132"/>
      <c r="AS30" s="132"/>
      <c r="AT30" s="132"/>
      <c r="AU30" s="132"/>
      <c r="AV30" s="132"/>
      <c r="AW30" s="132"/>
      <c r="AX30" s="132"/>
      <c r="AY30" s="132"/>
      <c r="AZ30" s="132"/>
    </row>
    <row r="31" spans="1:52" ht="15" thickBot="1">
      <c r="A31" s="27"/>
      <c r="B31" s="76"/>
      <c r="C31" s="73"/>
      <c r="D31" s="117" t="s">
        <v>57</v>
      </c>
      <c r="E31" s="414" t="s">
        <v>354</v>
      </c>
      <c r="F31" s="415"/>
      <c r="G31" s="415"/>
      <c r="H31" s="416"/>
      <c r="I31" s="73"/>
      <c r="J31" s="77"/>
      <c r="L31" s="132"/>
      <c r="M31" s="132"/>
      <c r="N31" s="132"/>
      <c r="O31" s="132"/>
      <c r="P31" s="132"/>
      <c r="Q31" s="132"/>
      <c r="R31" s="132"/>
      <c r="S31" s="132"/>
      <c r="T31" s="132"/>
      <c r="U31" s="132"/>
      <c r="V31" s="132"/>
      <c r="W31" s="132"/>
      <c r="X31" s="132"/>
      <c r="Y31" s="132"/>
      <c r="Z31" s="132"/>
      <c r="AA31" s="132"/>
      <c r="AB31" s="132"/>
      <c r="AC31" s="132"/>
      <c r="AD31" s="132"/>
      <c r="AE31" s="132"/>
      <c r="AF31" s="132"/>
      <c r="AG31" s="132"/>
      <c r="AH31" s="132"/>
      <c r="AI31" s="132"/>
      <c r="AJ31" s="132"/>
      <c r="AK31" s="132"/>
      <c r="AL31" s="132"/>
      <c r="AM31" s="132"/>
      <c r="AN31" s="132"/>
      <c r="AO31" s="132"/>
      <c r="AP31" s="132"/>
      <c r="AQ31" s="132"/>
      <c r="AR31" s="132"/>
      <c r="AS31" s="132"/>
      <c r="AT31" s="132"/>
      <c r="AU31" s="132"/>
      <c r="AV31" s="132"/>
      <c r="AW31" s="132"/>
      <c r="AX31" s="132"/>
      <c r="AY31" s="132"/>
      <c r="AZ31" s="132"/>
    </row>
    <row r="32" spans="1:52" ht="15" thickBot="1">
      <c r="A32" s="27"/>
      <c r="B32" s="76"/>
      <c r="C32" s="73"/>
      <c r="D32" s="117" t="s">
        <v>59</v>
      </c>
      <c r="E32" s="417" t="s">
        <v>355</v>
      </c>
      <c r="F32" s="418"/>
      <c r="G32" s="418"/>
      <c r="H32" s="419"/>
      <c r="I32" s="73"/>
      <c r="J32" s="77"/>
      <c r="L32" s="132"/>
      <c r="M32" s="132"/>
      <c r="N32" s="132"/>
      <c r="O32" s="132"/>
      <c r="P32" s="132"/>
      <c r="Q32" s="132"/>
      <c r="R32" s="132"/>
      <c r="S32" s="132"/>
      <c r="T32" s="132"/>
      <c r="U32" s="132"/>
      <c r="V32" s="132"/>
      <c r="W32" s="132"/>
      <c r="X32" s="132"/>
      <c r="Y32" s="132"/>
      <c r="Z32" s="132"/>
      <c r="AA32" s="132"/>
      <c r="AB32" s="132"/>
      <c r="AC32" s="132"/>
      <c r="AD32" s="132"/>
      <c r="AE32" s="132"/>
      <c r="AF32" s="132"/>
      <c r="AG32" s="132"/>
      <c r="AH32" s="132"/>
      <c r="AI32" s="132"/>
      <c r="AJ32" s="132"/>
      <c r="AK32" s="132"/>
      <c r="AL32" s="132"/>
      <c r="AM32" s="132"/>
      <c r="AN32" s="132"/>
      <c r="AO32" s="132"/>
      <c r="AP32" s="132"/>
      <c r="AQ32" s="132"/>
      <c r="AR32" s="132"/>
      <c r="AS32" s="132"/>
      <c r="AT32" s="132"/>
      <c r="AU32" s="132"/>
      <c r="AV32" s="132"/>
      <c r="AW32" s="132"/>
      <c r="AX32" s="132"/>
      <c r="AY32" s="132"/>
      <c r="AZ32" s="132"/>
    </row>
    <row r="33" spans="1:52" ht="14.25">
      <c r="A33" s="27"/>
      <c r="B33" s="76"/>
      <c r="C33" s="73"/>
      <c r="D33" s="73"/>
      <c r="E33" s="73"/>
      <c r="F33" s="73"/>
      <c r="G33" s="73"/>
      <c r="H33" s="161"/>
      <c r="I33" s="73"/>
      <c r="J33" s="77"/>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c r="AU33" s="132"/>
      <c r="AV33" s="132"/>
      <c r="AW33" s="132"/>
      <c r="AX33" s="132"/>
      <c r="AY33" s="132"/>
      <c r="AZ33" s="132"/>
    </row>
    <row r="34" spans="1:52" ht="15.75" customHeight="1" thickBot="1">
      <c r="A34" s="27"/>
      <c r="B34" s="76"/>
      <c r="C34" s="79"/>
      <c r="D34" s="422" t="s">
        <v>268</v>
      </c>
      <c r="E34" s="422"/>
      <c r="F34" s="422" t="s">
        <v>274</v>
      </c>
      <c r="G34" s="422"/>
      <c r="H34" s="150" t="s">
        <v>275</v>
      </c>
      <c r="I34" s="150" t="s">
        <v>227</v>
      </c>
      <c r="J34" s="77"/>
      <c r="K34" s="6"/>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row>
    <row r="35" spans="1:52" ht="39.75" customHeight="1" thickBot="1">
      <c r="A35" s="27"/>
      <c r="B35" s="76"/>
      <c r="C35" s="149" t="s">
        <v>300</v>
      </c>
      <c r="D35" s="412"/>
      <c r="E35" s="413"/>
      <c r="F35" s="412"/>
      <c r="G35" s="413"/>
      <c r="H35" s="157"/>
      <c r="I35" s="157"/>
      <c r="J35" s="77"/>
      <c r="K35" s="6"/>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2"/>
      <c r="AK35" s="132"/>
      <c r="AL35" s="132"/>
      <c r="AM35" s="132"/>
      <c r="AN35" s="132"/>
      <c r="AO35" s="132"/>
      <c r="AP35" s="132"/>
      <c r="AQ35" s="132"/>
      <c r="AR35" s="132"/>
      <c r="AS35" s="132"/>
      <c r="AT35" s="132"/>
      <c r="AU35" s="132"/>
      <c r="AV35" s="132"/>
      <c r="AW35" s="132"/>
      <c r="AX35" s="132"/>
      <c r="AY35" s="132"/>
      <c r="AZ35" s="132"/>
    </row>
    <row r="36" spans="1:52" ht="39.75" customHeight="1" thickBot="1">
      <c r="A36" s="27"/>
      <c r="B36" s="76"/>
      <c r="C36" s="149"/>
      <c r="D36" s="412"/>
      <c r="E36" s="413"/>
      <c r="F36" s="412"/>
      <c r="G36" s="413"/>
      <c r="H36" s="157"/>
      <c r="I36" s="157"/>
      <c r="J36" s="77"/>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2"/>
      <c r="AN36" s="132"/>
      <c r="AO36" s="132"/>
      <c r="AP36" s="132"/>
      <c r="AQ36" s="132"/>
      <c r="AR36" s="132"/>
      <c r="AS36" s="132"/>
      <c r="AT36" s="132"/>
      <c r="AU36" s="132"/>
      <c r="AV36" s="132"/>
      <c r="AW36" s="132"/>
      <c r="AX36" s="132"/>
      <c r="AY36" s="132"/>
      <c r="AZ36" s="132"/>
    </row>
    <row r="37" spans="1:52" ht="48" customHeight="1" thickBot="1">
      <c r="A37" s="27"/>
      <c r="B37" s="76"/>
      <c r="C37" s="149"/>
      <c r="D37" s="412"/>
      <c r="E37" s="413"/>
      <c r="F37" s="412"/>
      <c r="G37" s="413"/>
      <c r="H37" s="157"/>
      <c r="I37" s="157"/>
      <c r="J37" s="77"/>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2"/>
      <c r="AO37" s="132"/>
      <c r="AP37" s="132"/>
      <c r="AQ37" s="132"/>
      <c r="AR37" s="132"/>
      <c r="AS37" s="132"/>
      <c r="AT37" s="132"/>
      <c r="AU37" s="132"/>
      <c r="AV37" s="132"/>
      <c r="AW37" s="132"/>
      <c r="AX37" s="132"/>
      <c r="AY37" s="132"/>
      <c r="AZ37" s="132"/>
    </row>
    <row r="38" spans="1:52" ht="21.75" customHeight="1" thickBot="1">
      <c r="A38" s="27"/>
      <c r="B38" s="76"/>
      <c r="C38" s="73"/>
      <c r="D38" s="73"/>
      <c r="E38" s="73"/>
      <c r="F38" s="73"/>
      <c r="G38" s="73"/>
      <c r="H38" s="160" t="s">
        <v>269</v>
      </c>
      <c r="I38" s="162" t="s">
        <v>495</v>
      </c>
      <c r="J38" s="77"/>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M38" s="132"/>
      <c r="AN38" s="132"/>
      <c r="AO38" s="132"/>
      <c r="AP38" s="132"/>
      <c r="AQ38" s="132"/>
      <c r="AR38" s="132"/>
      <c r="AS38" s="132"/>
      <c r="AT38" s="132"/>
      <c r="AU38" s="132"/>
      <c r="AV38" s="132"/>
      <c r="AW38" s="132"/>
      <c r="AX38" s="132"/>
      <c r="AY38" s="132"/>
      <c r="AZ38" s="132"/>
    </row>
    <row r="39" spans="1:52" ht="15" thickBot="1">
      <c r="A39" s="27"/>
      <c r="B39" s="76"/>
      <c r="C39" s="73"/>
      <c r="D39" s="203" t="s">
        <v>297</v>
      </c>
      <c r="E39" s="222"/>
      <c r="F39" s="73"/>
      <c r="G39" s="73"/>
      <c r="H39" s="161"/>
      <c r="I39" s="73"/>
      <c r="J39" s="77"/>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c r="AO39" s="132"/>
      <c r="AP39" s="132"/>
      <c r="AQ39" s="132"/>
      <c r="AR39" s="132"/>
      <c r="AS39" s="132"/>
      <c r="AT39" s="132"/>
      <c r="AU39" s="132"/>
      <c r="AV39" s="132"/>
      <c r="AW39" s="132"/>
      <c r="AX39" s="132"/>
      <c r="AY39" s="132"/>
      <c r="AZ39" s="132"/>
    </row>
    <row r="40" spans="1:52" ht="15" thickBot="1">
      <c r="A40" s="27"/>
      <c r="B40" s="76"/>
      <c r="C40" s="73"/>
      <c r="D40" s="117" t="s">
        <v>57</v>
      </c>
      <c r="E40" s="421"/>
      <c r="F40" s="418"/>
      <c r="G40" s="418"/>
      <c r="H40" s="419"/>
      <c r="I40" s="73"/>
      <c r="J40" s="77"/>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2"/>
      <c r="AN40" s="132"/>
      <c r="AO40" s="132"/>
      <c r="AP40" s="132"/>
      <c r="AQ40" s="132"/>
      <c r="AR40" s="132"/>
      <c r="AS40" s="132"/>
      <c r="AT40" s="132"/>
      <c r="AU40" s="132"/>
      <c r="AV40" s="132"/>
      <c r="AW40" s="132"/>
      <c r="AX40" s="132"/>
      <c r="AY40" s="132"/>
      <c r="AZ40" s="132"/>
    </row>
    <row r="41" spans="1:52" ht="15" thickBot="1">
      <c r="A41" s="27"/>
      <c r="B41" s="76"/>
      <c r="C41" s="73"/>
      <c r="D41" s="117" t="s">
        <v>59</v>
      </c>
      <c r="E41" s="421"/>
      <c r="F41" s="418"/>
      <c r="G41" s="418"/>
      <c r="H41" s="419"/>
      <c r="I41" s="73"/>
      <c r="J41" s="77"/>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K41" s="132"/>
      <c r="AL41" s="132"/>
      <c r="AM41" s="132"/>
      <c r="AN41" s="132"/>
      <c r="AO41" s="132"/>
      <c r="AP41" s="132"/>
      <c r="AQ41" s="132"/>
      <c r="AR41" s="132"/>
      <c r="AS41" s="132"/>
      <c r="AT41" s="132"/>
      <c r="AU41" s="132"/>
      <c r="AV41" s="132"/>
      <c r="AW41" s="132"/>
      <c r="AX41" s="132"/>
      <c r="AY41" s="132"/>
      <c r="AZ41" s="132"/>
    </row>
    <row r="42" spans="1:52" ht="15" thickBot="1">
      <c r="A42" s="27"/>
      <c r="B42" s="76"/>
      <c r="C42" s="73"/>
      <c r="D42" s="117"/>
      <c r="E42" s="73"/>
      <c r="F42" s="73"/>
      <c r="G42" s="73"/>
      <c r="H42" s="73"/>
      <c r="I42" s="73"/>
      <c r="J42" s="77"/>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2"/>
      <c r="AL42" s="132"/>
      <c r="AM42" s="132"/>
      <c r="AN42" s="132"/>
      <c r="AO42" s="132"/>
      <c r="AP42" s="132"/>
      <c r="AQ42" s="132"/>
      <c r="AR42" s="132"/>
      <c r="AS42" s="132"/>
      <c r="AT42" s="132"/>
      <c r="AU42" s="132"/>
      <c r="AV42" s="132"/>
      <c r="AW42" s="132"/>
      <c r="AX42" s="132"/>
      <c r="AY42" s="132"/>
      <c r="AZ42" s="132"/>
    </row>
    <row r="43" spans="1:52" ht="219" customHeight="1" thickBot="1">
      <c r="A43" s="27"/>
      <c r="B43" s="76"/>
      <c r="C43" s="159"/>
      <c r="D43" s="446" t="s">
        <v>276</v>
      </c>
      <c r="E43" s="446"/>
      <c r="F43" s="447" t="s">
        <v>576</v>
      </c>
      <c r="G43" s="448"/>
      <c r="H43" s="448"/>
      <c r="I43" s="449"/>
      <c r="J43" s="77"/>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2"/>
      <c r="AL43" s="132"/>
      <c r="AM43" s="132"/>
      <c r="AN43" s="132"/>
      <c r="AO43" s="132"/>
      <c r="AP43" s="132"/>
      <c r="AQ43" s="132"/>
      <c r="AR43" s="132"/>
      <c r="AS43" s="132"/>
      <c r="AT43" s="132"/>
      <c r="AU43" s="132"/>
      <c r="AV43" s="132"/>
      <c r="AW43" s="132"/>
      <c r="AX43" s="132"/>
      <c r="AY43" s="132"/>
      <c r="AZ43" s="132"/>
    </row>
    <row r="44" spans="1:52" s="12" customFormat="1" ht="18.75" customHeight="1">
      <c r="A44" s="26"/>
      <c r="B44" s="76"/>
      <c r="C44" s="80"/>
      <c r="D44" s="80"/>
      <c r="E44" s="80"/>
      <c r="F44" s="80"/>
      <c r="G44" s="80"/>
      <c r="H44" s="155"/>
      <c r="I44" s="155"/>
      <c r="J44" s="77"/>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L44" s="132"/>
      <c r="AM44" s="132"/>
      <c r="AN44" s="132"/>
      <c r="AO44" s="132"/>
      <c r="AP44" s="132"/>
      <c r="AQ44" s="132"/>
      <c r="AR44" s="132"/>
      <c r="AS44" s="132"/>
      <c r="AT44" s="132"/>
      <c r="AU44" s="132"/>
      <c r="AV44" s="132"/>
      <c r="AW44" s="132"/>
      <c r="AX44" s="132"/>
      <c r="AY44" s="132"/>
      <c r="AZ44" s="132"/>
    </row>
    <row r="45" spans="1:52" s="12" customFormat="1" ht="15.75" customHeight="1" thickBot="1">
      <c r="A45" s="26"/>
      <c r="B45" s="76"/>
      <c r="C45" s="73"/>
      <c r="D45" s="74"/>
      <c r="E45" s="74"/>
      <c r="F45" s="74"/>
      <c r="G45" s="116" t="s">
        <v>220</v>
      </c>
      <c r="H45" s="155"/>
      <c r="I45" s="155"/>
      <c r="J45" s="77"/>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2"/>
      <c r="AL45" s="132"/>
      <c r="AM45" s="132"/>
      <c r="AN45" s="132"/>
      <c r="AO45" s="132"/>
      <c r="AP45" s="132"/>
      <c r="AQ45" s="132"/>
      <c r="AR45" s="132"/>
      <c r="AS45" s="132"/>
      <c r="AT45" s="132"/>
      <c r="AU45" s="132"/>
      <c r="AV45" s="132"/>
      <c r="AW45" s="132"/>
      <c r="AX45" s="132"/>
      <c r="AY45" s="132"/>
      <c r="AZ45" s="132"/>
    </row>
    <row r="46" spans="1:52" s="12" customFormat="1" ht="78" customHeight="1">
      <c r="A46" s="26"/>
      <c r="B46" s="76"/>
      <c r="C46" s="73"/>
      <c r="D46" s="74"/>
      <c r="E46" s="74"/>
      <c r="F46" s="38" t="s">
        <v>221</v>
      </c>
      <c r="G46" s="427" t="s">
        <v>315</v>
      </c>
      <c r="H46" s="428"/>
      <c r="I46" s="429"/>
      <c r="J46" s="77"/>
      <c r="L46" s="132"/>
      <c r="M46" s="132"/>
      <c r="N46" s="132"/>
      <c r="O46" s="132"/>
      <c r="P46" s="132"/>
      <c r="Q46" s="132"/>
      <c r="R46" s="132"/>
      <c r="S46" s="132"/>
      <c r="T46" s="132"/>
      <c r="U46" s="132"/>
      <c r="V46" s="132"/>
      <c r="W46" s="132"/>
      <c r="X46" s="132"/>
      <c r="Y46" s="132"/>
      <c r="Z46" s="132"/>
      <c r="AA46" s="132"/>
      <c r="AB46" s="132"/>
      <c r="AC46" s="132"/>
      <c r="AD46" s="132"/>
      <c r="AE46" s="132"/>
      <c r="AF46" s="132"/>
      <c r="AG46" s="132"/>
      <c r="AH46" s="132"/>
      <c r="AI46" s="132"/>
      <c r="AJ46" s="132"/>
      <c r="AK46" s="132"/>
      <c r="AL46" s="132"/>
      <c r="AM46" s="132"/>
      <c r="AN46" s="132"/>
      <c r="AO46" s="132"/>
      <c r="AP46" s="132"/>
      <c r="AQ46" s="132"/>
      <c r="AR46" s="132"/>
      <c r="AS46" s="132"/>
      <c r="AT46" s="132"/>
      <c r="AU46" s="132"/>
      <c r="AV46" s="132"/>
      <c r="AW46" s="132"/>
      <c r="AX46" s="132"/>
      <c r="AY46" s="132"/>
      <c r="AZ46" s="132"/>
    </row>
    <row r="47" spans="1:52" s="12" customFormat="1" ht="54.75" customHeight="1">
      <c r="A47" s="26"/>
      <c r="B47" s="76"/>
      <c r="C47" s="73"/>
      <c r="D47" s="74"/>
      <c r="E47" s="74"/>
      <c r="F47" s="39" t="s">
        <v>222</v>
      </c>
      <c r="G47" s="430" t="s">
        <v>316</v>
      </c>
      <c r="H47" s="431"/>
      <c r="I47" s="432"/>
      <c r="J47" s="77"/>
      <c r="L47" s="132"/>
      <c r="M47" s="132"/>
      <c r="N47" s="132"/>
      <c r="O47" s="132"/>
      <c r="P47" s="132"/>
      <c r="Q47" s="132"/>
      <c r="R47" s="132"/>
      <c r="S47" s="132"/>
      <c r="T47" s="132"/>
      <c r="U47" s="132"/>
      <c r="V47" s="132"/>
      <c r="W47" s="132"/>
      <c r="X47" s="132"/>
      <c r="Y47" s="132"/>
      <c r="Z47" s="132"/>
      <c r="AA47" s="132"/>
      <c r="AB47" s="132"/>
      <c r="AC47" s="132"/>
      <c r="AD47" s="132"/>
      <c r="AE47" s="132"/>
      <c r="AF47" s="132"/>
      <c r="AG47" s="132"/>
      <c r="AH47" s="132"/>
      <c r="AI47" s="132"/>
      <c r="AJ47" s="132"/>
      <c r="AK47" s="132"/>
      <c r="AL47" s="132"/>
      <c r="AM47" s="132"/>
      <c r="AN47" s="132"/>
      <c r="AO47" s="132"/>
      <c r="AP47" s="132"/>
      <c r="AQ47" s="132"/>
      <c r="AR47" s="132"/>
      <c r="AS47" s="132"/>
      <c r="AT47" s="132"/>
      <c r="AU47" s="132"/>
      <c r="AV47" s="132"/>
      <c r="AW47" s="132"/>
      <c r="AX47" s="132"/>
      <c r="AY47" s="132"/>
      <c r="AZ47" s="132"/>
    </row>
    <row r="48" spans="1:52" s="12" customFormat="1" ht="58.5" customHeight="1">
      <c r="A48" s="26"/>
      <c r="B48" s="76"/>
      <c r="C48" s="73"/>
      <c r="D48" s="74"/>
      <c r="E48" s="74"/>
      <c r="F48" s="39" t="s">
        <v>223</v>
      </c>
      <c r="G48" s="430" t="s">
        <v>317</v>
      </c>
      <c r="H48" s="431"/>
      <c r="I48" s="432"/>
      <c r="J48" s="77"/>
      <c r="L48" s="132"/>
      <c r="M48" s="132"/>
      <c r="N48" s="132"/>
      <c r="O48" s="132"/>
      <c r="P48" s="132"/>
      <c r="Q48" s="132"/>
      <c r="R48" s="132"/>
      <c r="S48" s="132"/>
      <c r="T48" s="132"/>
      <c r="U48" s="132"/>
      <c r="V48" s="132"/>
      <c r="W48" s="132"/>
      <c r="X48" s="132"/>
      <c r="Y48" s="132"/>
      <c r="Z48" s="132"/>
      <c r="AA48" s="132"/>
      <c r="AB48" s="132"/>
      <c r="AC48" s="132"/>
      <c r="AD48" s="132"/>
      <c r="AE48" s="132"/>
      <c r="AF48" s="132"/>
      <c r="AG48" s="132"/>
      <c r="AH48" s="132"/>
      <c r="AI48" s="132"/>
      <c r="AJ48" s="132"/>
      <c r="AK48" s="132"/>
      <c r="AL48" s="132"/>
      <c r="AM48" s="132"/>
      <c r="AN48" s="132"/>
      <c r="AO48" s="132"/>
      <c r="AP48" s="132"/>
      <c r="AQ48" s="132"/>
      <c r="AR48" s="132"/>
      <c r="AS48" s="132"/>
      <c r="AT48" s="132"/>
      <c r="AU48" s="132"/>
      <c r="AV48" s="132"/>
      <c r="AW48" s="132"/>
      <c r="AX48" s="132"/>
      <c r="AY48" s="132"/>
      <c r="AZ48" s="132"/>
    </row>
    <row r="49" spans="1:52" ht="60" customHeight="1">
      <c r="A49" s="27"/>
      <c r="B49" s="76"/>
      <c r="C49" s="73"/>
      <c r="D49" s="74"/>
      <c r="E49" s="74"/>
      <c r="F49" s="39" t="s">
        <v>224</v>
      </c>
      <c r="G49" s="430" t="s">
        <v>318</v>
      </c>
      <c r="H49" s="431"/>
      <c r="I49" s="432"/>
      <c r="J49" s="77"/>
      <c r="L49" s="132"/>
      <c r="M49" s="132"/>
      <c r="N49" s="132"/>
      <c r="O49" s="132"/>
      <c r="P49" s="132"/>
      <c r="Q49" s="132"/>
      <c r="R49" s="132"/>
      <c r="S49" s="132"/>
      <c r="T49" s="132"/>
      <c r="U49" s="132"/>
      <c r="V49" s="132"/>
      <c r="W49" s="132"/>
      <c r="X49" s="132"/>
      <c r="Y49" s="132"/>
      <c r="Z49" s="132"/>
      <c r="AA49" s="132"/>
      <c r="AB49" s="132"/>
      <c r="AC49" s="132"/>
      <c r="AD49" s="132"/>
      <c r="AE49" s="132"/>
      <c r="AF49" s="132"/>
      <c r="AG49" s="132"/>
      <c r="AH49" s="132"/>
      <c r="AI49" s="132"/>
      <c r="AJ49" s="132"/>
      <c r="AK49" s="132"/>
      <c r="AL49" s="132"/>
      <c r="AM49" s="132"/>
      <c r="AN49" s="132"/>
      <c r="AO49" s="132"/>
      <c r="AP49" s="132"/>
      <c r="AQ49" s="132"/>
      <c r="AR49" s="132"/>
      <c r="AS49" s="132"/>
      <c r="AT49" s="132"/>
      <c r="AU49" s="132"/>
      <c r="AV49" s="132"/>
      <c r="AW49" s="132"/>
      <c r="AX49" s="132"/>
      <c r="AY49" s="132"/>
      <c r="AZ49" s="132"/>
    </row>
    <row r="50" spans="1:52" ht="54" customHeight="1">
      <c r="A50" s="27"/>
      <c r="B50" s="71"/>
      <c r="C50" s="73"/>
      <c r="D50" s="74"/>
      <c r="E50" s="74"/>
      <c r="F50" s="39" t="s">
        <v>225</v>
      </c>
      <c r="G50" s="430" t="s">
        <v>319</v>
      </c>
      <c r="H50" s="431"/>
      <c r="I50" s="432"/>
      <c r="J50" s="72"/>
      <c r="L50" s="132"/>
      <c r="M50" s="132"/>
      <c r="N50" s="132"/>
      <c r="O50" s="132"/>
      <c r="P50" s="132"/>
      <c r="Q50" s="132"/>
      <c r="R50" s="132"/>
      <c r="S50" s="132"/>
      <c r="T50" s="132"/>
      <c r="U50" s="132"/>
      <c r="V50" s="132"/>
      <c r="W50" s="132"/>
      <c r="X50" s="132"/>
      <c r="Y50" s="132"/>
      <c r="Z50" s="132"/>
      <c r="AA50" s="132"/>
      <c r="AB50" s="132"/>
      <c r="AC50" s="132"/>
      <c r="AD50" s="132"/>
      <c r="AE50" s="132"/>
      <c r="AF50" s="132"/>
      <c r="AG50" s="132"/>
      <c r="AH50" s="132"/>
      <c r="AI50" s="132"/>
      <c r="AJ50" s="132"/>
      <c r="AK50" s="132"/>
      <c r="AL50" s="132"/>
      <c r="AM50" s="132"/>
      <c r="AN50" s="132"/>
      <c r="AO50" s="132"/>
      <c r="AP50" s="132"/>
      <c r="AQ50" s="132"/>
      <c r="AR50" s="132"/>
      <c r="AS50" s="132"/>
      <c r="AT50" s="132"/>
      <c r="AU50" s="132"/>
      <c r="AV50" s="132"/>
      <c r="AW50" s="132"/>
      <c r="AX50" s="132"/>
      <c r="AY50" s="132"/>
      <c r="AZ50" s="132"/>
    </row>
    <row r="51" spans="1:52" ht="61.5" customHeight="1" thickBot="1">
      <c r="A51" s="27"/>
      <c r="B51" s="71"/>
      <c r="C51" s="73"/>
      <c r="D51" s="74"/>
      <c r="E51" s="74"/>
      <c r="F51" s="40" t="s">
        <v>226</v>
      </c>
      <c r="G51" s="424" t="s">
        <v>320</v>
      </c>
      <c r="H51" s="425"/>
      <c r="I51" s="426"/>
      <c r="J51" s="72"/>
      <c r="L51" s="132"/>
      <c r="M51" s="132"/>
      <c r="N51" s="132"/>
      <c r="O51" s="132"/>
      <c r="P51" s="132"/>
      <c r="Q51" s="132"/>
      <c r="R51" s="132"/>
      <c r="S51" s="132"/>
      <c r="T51" s="132"/>
      <c r="U51" s="132"/>
      <c r="V51" s="132"/>
      <c r="W51" s="132"/>
      <c r="X51" s="132"/>
      <c r="Y51" s="132"/>
      <c r="Z51" s="132"/>
      <c r="AA51" s="132"/>
      <c r="AB51" s="132"/>
      <c r="AC51" s="132"/>
      <c r="AD51" s="132"/>
      <c r="AE51" s="132"/>
      <c r="AF51" s="132"/>
      <c r="AG51" s="132"/>
      <c r="AH51" s="132"/>
      <c r="AI51" s="132"/>
      <c r="AJ51" s="132"/>
      <c r="AK51" s="132"/>
      <c r="AL51" s="132"/>
      <c r="AM51" s="132"/>
      <c r="AN51" s="132"/>
      <c r="AO51" s="132"/>
      <c r="AP51" s="132"/>
      <c r="AQ51" s="132"/>
      <c r="AR51" s="132"/>
      <c r="AS51" s="132"/>
      <c r="AT51" s="132"/>
      <c r="AU51" s="132"/>
      <c r="AV51" s="132"/>
      <c r="AW51" s="132"/>
      <c r="AX51" s="132"/>
      <c r="AY51" s="132"/>
      <c r="AZ51" s="132"/>
    </row>
    <row r="52" spans="1:44" ht="15" thickBot="1">
      <c r="A52" s="27"/>
      <c r="B52" s="81"/>
      <c r="C52" s="82"/>
      <c r="D52" s="83"/>
      <c r="E52" s="83"/>
      <c r="F52" s="83"/>
      <c r="G52" s="83"/>
      <c r="H52" s="156"/>
      <c r="I52" s="156"/>
      <c r="J52" s="84"/>
      <c r="K52" s="132"/>
      <c r="L52" s="132"/>
      <c r="M52" s="132"/>
      <c r="N52" s="132"/>
      <c r="O52" s="132"/>
      <c r="P52" s="132"/>
      <c r="Q52" s="132"/>
      <c r="R52" s="132"/>
      <c r="S52" s="132"/>
      <c r="T52" s="132"/>
      <c r="U52" s="132"/>
      <c r="V52" s="132"/>
      <c r="W52" s="132"/>
      <c r="X52" s="132"/>
      <c r="Y52" s="132"/>
      <c r="Z52" s="132"/>
      <c r="AA52" s="132"/>
      <c r="AB52" s="132"/>
      <c r="AC52" s="132"/>
      <c r="AD52" s="132"/>
      <c r="AE52" s="132"/>
      <c r="AF52" s="132"/>
      <c r="AG52" s="132"/>
      <c r="AH52" s="132"/>
      <c r="AI52" s="132"/>
      <c r="AJ52" s="132"/>
      <c r="AK52" s="132"/>
      <c r="AL52" s="132"/>
      <c r="AM52" s="132"/>
      <c r="AN52" s="132"/>
      <c r="AO52" s="132"/>
      <c r="AP52" s="132"/>
      <c r="AQ52" s="132"/>
      <c r="AR52" s="132"/>
    </row>
    <row r="53" spans="1:44" ht="49.5" customHeight="1">
      <c r="A53" s="27"/>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132"/>
      <c r="AD53" s="132"/>
      <c r="AE53" s="132"/>
      <c r="AF53" s="132"/>
      <c r="AG53" s="132"/>
      <c r="AH53" s="132"/>
      <c r="AI53" s="132"/>
      <c r="AJ53" s="132"/>
      <c r="AK53" s="132"/>
      <c r="AL53" s="132"/>
      <c r="AM53" s="132"/>
      <c r="AN53" s="132"/>
      <c r="AO53" s="132"/>
      <c r="AP53" s="132"/>
      <c r="AQ53" s="132"/>
      <c r="AR53" s="132"/>
    </row>
    <row r="54" spans="1:44" ht="49.5" customHeight="1">
      <c r="A54" s="27"/>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132"/>
      <c r="AD54" s="132"/>
      <c r="AE54" s="132"/>
      <c r="AF54" s="132"/>
      <c r="AG54" s="132"/>
      <c r="AH54" s="132"/>
      <c r="AI54" s="132"/>
      <c r="AJ54" s="132"/>
      <c r="AK54" s="132"/>
      <c r="AL54" s="132"/>
      <c r="AM54" s="132"/>
      <c r="AN54" s="132"/>
      <c r="AO54" s="132"/>
      <c r="AP54" s="132"/>
      <c r="AQ54" s="132"/>
      <c r="AR54" s="132"/>
    </row>
    <row r="55" spans="1:44" ht="49.5" customHeight="1">
      <c r="A55" s="27"/>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132"/>
      <c r="AD55" s="132"/>
      <c r="AE55" s="132"/>
      <c r="AF55" s="132"/>
      <c r="AG55" s="132"/>
      <c r="AH55" s="132"/>
      <c r="AI55" s="132"/>
      <c r="AJ55" s="132"/>
      <c r="AK55" s="132"/>
      <c r="AL55" s="132"/>
      <c r="AM55" s="132"/>
      <c r="AN55" s="132"/>
      <c r="AO55" s="132"/>
      <c r="AP55" s="132"/>
      <c r="AQ55" s="132"/>
      <c r="AR55" s="132"/>
    </row>
    <row r="56" spans="1:44" ht="49.5" customHeight="1">
      <c r="A56" s="27"/>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132"/>
      <c r="AD56" s="132"/>
      <c r="AE56" s="132"/>
      <c r="AF56" s="132"/>
      <c r="AG56" s="132"/>
      <c r="AH56" s="132"/>
      <c r="AI56" s="132"/>
      <c r="AJ56" s="132"/>
      <c r="AK56" s="132"/>
      <c r="AL56" s="132"/>
      <c r="AM56" s="132"/>
      <c r="AN56" s="132"/>
      <c r="AO56" s="132"/>
      <c r="AP56" s="132"/>
      <c r="AQ56" s="132"/>
      <c r="AR56" s="132"/>
    </row>
    <row r="57" spans="1:44" ht="49.5" customHeight="1">
      <c r="A57" s="27"/>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row>
    <row r="58" spans="1:44" ht="49.5" customHeight="1">
      <c r="A58" s="27"/>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32"/>
      <c r="AD58" s="132"/>
      <c r="AE58" s="132"/>
      <c r="AF58" s="132"/>
      <c r="AG58" s="132"/>
      <c r="AH58" s="132"/>
      <c r="AI58" s="132"/>
      <c r="AJ58" s="132"/>
      <c r="AK58" s="132"/>
      <c r="AL58" s="132"/>
      <c r="AM58" s="132"/>
      <c r="AN58" s="132"/>
      <c r="AO58" s="132"/>
      <c r="AP58" s="132"/>
      <c r="AQ58" s="132"/>
      <c r="AR58" s="132"/>
    </row>
    <row r="59" spans="1:44" ht="14.25">
      <c r="A59" s="27"/>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32"/>
      <c r="AD59" s="132"/>
      <c r="AE59" s="132"/>
      <c r="AF59" s="132"/>
      <c r="AG59" s="132"/>
      <c r="AH59" s="132"/>
      <c r="AI59" s="132"/>
      <c r="AJ59" s="132"/>
      <c r="AK59" s="132"/>
      <c r="AL59" s="132"/>
      <c r="AM59" s="132"/>
      <c r="AN59" s="132"/>
      <c r="AO59" s="132"/>
      <c r="AP59" s="132"/>
      <c r="AQ59" s="132"/>
      <c r="AR59" s="132"/>
    </row>
    <row r="60" spans="1:44" ht="14.25">
      <c r="A60" s="27"/>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32"/>
      <c r="AD60" s="132"/>
      <c r="AE60" s="132"/>
      <c r="AF60" s="132"/>
      <c r="AG60" s="132"/>
      <c r="AH60" s="132"/>
      <c r="AI60" s="132"/>
      <c r="AJ60" s="132"/>
      <c r="AK60" s="132"/>
      <c r="AL60" s="132"/>
      <c r="AM60" s="132"/>
      <c r="AN60" s="132"/>
      <c r="AO60" s="132"/>
      <c r="AP60" s="132"/>
      <c r="AQ60" s="132"/>
      <c r="AR60" s="132"/>
    </row>
    <row r="61" spans="1:44" ht="14.25">
      <c r="A61" s="27"/>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32"/>
      <c r="AD61" s="132"/>
      <c r="AE61" s="132"/>
      <c r="AF61" s="132"/>
      <c r="AG61" s="132"/>
      <c r="AH61" s="132"/>
      <c r="AI61" s="132"/>
      <c r="AJ61" s="132"/>
      <c r="AK61" s="132"/>
      <c r="AL61" s="132"/>
      <c r="AM61" s="132"/>
      <c r="AN61" s="132"/>
      <c r="AO61" s="132"/>
      <c r="AP61" s="132"/>
      <c r="AQ61" s="132"/>
      <c r="AR61" s="132"/>
    </row>
    <row r="62" spans="1:52" ht="14.25">
      <c r="A62" s="132"/>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32"/>
      <c r="AD62" s="132"/>
      <c r="AE62" s="132"/>
      <c r="AF62" s="132"/>
      <c r="AG62" s="132"/>
      <c r="AH62" s="132"/>
      <c r="AI62" s="132"/>
      <c r="AJ62" s="132"/>
      <c r="AK62" s="132"/>
      <c r="AL62" s="132"/>
      <c r="AM62" s="132"/>
      <c r="AN62" s="132"/>
      <c r="AO62" s="132"/>
      <c r="AP62" s="132"/>
      <c r="AQ62" s="132"/>
      <c r="AR62" s="132"/>
      <c r="AS62" s="132"/>
      <c r="AT62" s="132"/>
      <c r="AU62" s="132"/>
      <c r="AV62" s="132"/>
      <c r="AW62" s="132"/>
      <c r="AX62" s="132"/>
      <c r="AY62" s="132"/>
      <c r="AZ62" s="132"/>
    </row>
    <row r="63" spans="1:52" ht="14.25">
      <c r="A63" s="132"/>
      <c r="B63" s="132"/>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32"/>
      <c r="AD63" s="132"/>
      <c r="AE63" s="132"/>
      <c r="AF63" s="132"/>
      <c r="AG63" s="132"/>
      <c r="AH63" s="132"/>
      <c r="AI63" s="132"/>
      <c r="AJ63" s="132"/>
      <c r="AK63" s="132"/>
      <c r="AL63" s="132"/>
      <c r="AM63" s="132"/>
      <c r="AN63" s="132"/>
      <c r="AO63" s="132"/>
      <c r="AP63" s="132"/>
      <c r="AQ63" s="132"/>
      <c r="AR63" s="132"/>
      <c r="AS63" s="132"/>
      <c r="AT63" s="132"/>
      <c r="AU63" s="132"/>
      <c r="AV63" s="132"/>
      <c r="AW63" s="132"/>
      <c r="AX63" s="132"/>
      <c r="AY63" s="132"/>
      <c r="AZ63" s="132"/>
    </row>
    <row r="64" spans="1:52" ht="14.25">
      <c r="A64" s="132"/>
      <c r="B64" s="132"/>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32"/>
      <c r="AD64" s="132"/>
      <c r="AE64" s="132"/>
      <c r="AF64" s="132"/>
      <c r="AG64" s="132"/>
      <c r="AH64" s="132"/>
      <c r="AI64" s="132"/>
      <c r="AJ64" s="132"/>
      <c r="AK64" s="132"/>
      <c r="AL64" s="132"/>
      <c r="AM64" s="132"/>
      <c r="AN64" s="132"/>
      <c r="AO64" s="132"/>
      <c r="AP64" s="132"/>
      <c r="AQ64" s="132"/>
      <c r="AR64" s="132"/>
      <c r="AS64" s="132"/>
      <c r="AT64" s="132"/>
      <c r="AU64" s="132"/>
      <c r="AV64" s="132"/>
      <c r="AW64" s="132"/>
      <c r="AX64" s="132"/>
      <c r="AY64" s="132"/>
      <c r="AZ64" s="132"/>
    </row>
    <row r="65" spans="1:52" ht="14.25">
      <c r="A65" s="132"/>
      <c r="B65" s="132"/>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32"/>
      <c r="AD65" s="132"/>
      <c r="AE65" s="132"/>
      <c r="AF65" s="132"/>
      <c r="AG65" s="132"/>
      <c r="AH65" s="132"/>
      <c r="AI65" s="132"/>
      <c r="AJ65" s="132"/>
      <c r="AK65" s="132"/>
      <c r="AL65" s="132"/>
      <c r="AM65" s="132"/>
      <c r="AN65" s="132"/>
      <c r="AO65" s="132"/>
      <c r="AP65" s="132"/>
      <c r="AQ65" s="132"/>
      <c r="AR65" s="132"/>
      <c r="AS65" s="132"/>
      <c r="AT65" s="132"/>
      <c r="AU65" s="132"/>
      <c r="AV65" s="132"/>
      <c r="AW65" s="132"/>
      <c r="AX65" s="132"/>
      <c r="AY65" s="132"/>
      <c r="AZ65" s="132"/>
    </row>
    <row r="66" spans="1:11" ht="14.25">
      <c r="A66" s="132"/>
      <c r="B66" s="132"/>
      <c r="C66" s="132"/>
      <c r="D66" s="132"/>
      <c r="E66" s="132"/>
      <c r="F66" s="132"/>
      <c r="G66" s="132"/>
      <c r="H66" s="132"/>
      <c r="I66" s="132"/>
      <c r="J66" s="132"/>
      <c r="K66" s="132"/>
    </row>
    <row r="67" spans="1:11" ht="14.25">
      <c r="A67" s="132"/>
      <c r="B67" s="132"/>
      <c r="C67" s="132"/>
      <c r="D67" s="132"/>
      <c r="E67" s="132"/>
      <c r="F67" s="132"/>
      <c r="G67" s="132"/>
      <c r="H67" s="132"/>
      <c r="I67" s="132"/>
      <c r="J67" s="132"/>
      <c r="K67" s="132"/>
    </row>
    <row r="68" spans="1:11" ht="14.25">
      <c r="A68" s="132"/>
      <c r="B68" s="132"/>
      <c r="C68" s="132"/>
      <c r="D68" s="132"/>
      <c r="E68" s="132"/>
      <c r="F68" s="132"/>
      <c r="G68" s="132"/>
      <c r="H68" s="132"/>
      <c r="I68" s="132"/>
      <c r="J68" s="132"/>
      <c r="K68" s="132"/>
    </row>
    <row r="69" spans="1:11" ht="14.25">
      <c r="A69" s="132"/>
      <c r="B69" s="132"/>
      <c r="C69" s="132"/>
      <c r="D69" s="132"/>
      <c r="E69" s="132"/>
      <c r="F69" s="132"/>
      <c r="G69" s="132"/>
      <c r="H69" s="132"/>
      <c r="I69" s="132"/>
      <c r="J69" s="132"/>
      <c r="K69" s="132"/>
    </row>
    <row r="70" spans="1:11" ht="14.25">
      <c r="A70" s="132"/>
      <c r="B70" s="132"/>
      <c r="C70" s="132"/>
      <c r="D70" s="132"/>
      <c r="E70" s="132"/>
      <c r="F70" s="132"/>
      <c r="G70" s="132"/>
      <c r="H70" s="132"/>
      <c r="I70" s="132"/>
      <c r="J70" s="132"/>
      <c r="K70" s="132"/>
    </row>
    <row r="71" spans="1:11" ht="14.25">
      <c r="A71" s="132"/>
      <c r="B71" s="132"/>
      <c r="C71" s="132"/>
      <c r="D71" s="132"/>
      <c r="E71" s="132"/>
      <c r="F71" s="132"/>
      <c r="G71" s="132"/>
      <c r="H71" s="132"/>
      <c r="I71" s="132"/>
      <c r="J71" s="132"/>
      <c r="K71" s="132"/>
    </row>
    <row r="72" spans="1:11" ht="14.25">
      <c r="A72" s="132"/>
      <c r="B72" s="132"/>
      <c r="C72" s="132"/>
      <c r="D72" s="132"/>
      <c r="E72" s="132"/>
      <c r="F72" s="132"/>
      <c r="G72" s="132"/>
      <c r="H72" s="132"/>
      <c r="I72" s="132"/>
      <c r="J72" s="132"/>
      <c r="K72" s="132"/>
    </row>
    <row r="73" spans="1:11" ht="14.25">
      <c r="A73" s="132"/>
      <c r="B73" s="132"/>
      <c r="C73" s="132"/>
      <c r="D73" s="132"/>
      <c r="E73" s="132"/>
      <c r="F73" s="132"/>
      <c r="G73" s="132"/>
      <c r="H73" s="132"/>
      <c r="I73" s="132"/>
      <c r="J73" s="132"/>
      <c r="K73" s="132"/>
    </row>
    <row r="74" spans="1:11" ht="14.25">
      <c r="A74" s="132"/>
      <c r="B74" s="132"/>
      <c r="C74" s="132"/>
      <c r="D74" s="132"/>
      <c r="E74" s="132"/>
      <c r="F74" s="132"/>
      <c r="G74" s="132"/>
      <c r="H74" s="132"/>
      <c r="I74" s="132"/>
      <c r="J74" s="132"/>
      <c r="K74" s="132"/>
    </row>
    <row r="75" spans="1:11" ht="14.25">
      <c r="A75" s="132"/>
      <c r="B75" s="132"/>
      <c r="C75" s="132"/>
      <c r="D75" s="132"/>
      <c r="E75" s="132"/>
      <c r="F75" s="132"/>
      <c r="G75" s="132"/>
      <c r="H75" s="132"/>
      <c r="I75" s="132"/>
      <c r="J75" s="132"/>
      <c r="K75" s="132"/>
    </row>
    <row r="76" spans="1:11" ht="14.25">
      <c r="A76" s="132"/>
      <c r="B76" s="132"/>
      <c r="C76" s="132"/>
      <c r="D76" s="132"/>
      <c r="E76" s="132"/>
      <c r="F76" s="132"/>
      <c r="G76" s="132"/>
      <c r="H76" s="132"/>
      <c r="I76" s="132"/>
      <c r="J76" s="132"/>
      <c r="K76" s="132"/>
    </row>
    <row r="77" spans="1:11" ht="14.25">
      <c r="A77" s="132"/>
      <c r="B77" s="132"/>
      <c r="C77" s="132"/>
      <c r="D77" s="132"/>
      <c r="E77" s="132"/>
      <c r="F77" s="132"/>
      <c r="G77" s="132"/>
      <c r="H77" s="132"/>
      <c r="I77" s="132"/>
      <c r="J77" s="132"/>
      <c r="K77" s="132"/>
    </row>
    <row r="78" spans="1:11" ht="14.25">
      <c r="A78" s="132"/>
      <c r="B78" s="132"/>
      <c r="C78" s="132"/>
      <c r="D78" s="132"/>
      <c r="E78" s="132"/>
      <c r="F78" s="132"/>
      <c r="G78" s="132"/>
      <c r="H78" s="132"/>
      <c r="I78" s="132"/>
      <c r="J78" s="132"/>
      <c r="K78" s="132"/>
    </row>
    <row r="79" spans="1:11" ht="14.25">
      <c r="A79" s="132"/>
      <c r="B79" s="132"/>
      <c r="C79" s="132"/>
      <c r="D79" s="132"/>
      <c r="E79" s="132"/>
      <c r="F79" s="132"/>
      <c r="G79" s="132"/>
      <c r="H79" s="132"/>
      <c r="I79" s="132"/>
      <c r="J79" s="132"/>
      <c r="K79" s="132"/>
    </row>
    <row r="80" spans="1:11" ht="14.25">
      <c r="A80" s="132"/>
      <c r="B80" s="132"/>
      <c r="C80" s="132"/>
      <c r="D80" s="132"/>
      <c r="E80" s="132"/>
      <c r="F80" s="132"/>
      <c r="G80" s="132"/>
      <c r="H80" s="132"/>
      <c r="I80" s="132"/>
      <c r="J80" s="132"/>
      <c r="K80" s="132"/>
    </row>
    <row r="81" spans="1:11" ht="14.25">
      <c r="A81" s="132"/>
      <c r="B81" s="132"/>
      <c r="C81" s="132"/>
      <c r="D81" s="132"/>
      <c r="E81" s="132"/>
      <c r="F81" s="132"/>
      <c r="G81" s="132"/>
      <c r="H81" s="132"/>
      <c r="I81" s="132"/>
      <c r="J81" s="132"/>
      <c r="K81" s="132"/>
    </row>
    <row r="82" spans="1:11" ht="14.25">
      <c r="A82" s="132"/>
      <c r="B82" s="132"/>
      <c r="C82" s="132"/>
      <c r="D82" s="132"/>
      <c r="E82" s="132"/>
      <c r="F82" s="132"/>
      <c r="G82" s="132"/>
      <c r="H82" s="132"/>
      <c r="I82" s="132"/>
      <c r="J82" s="132"/>
      <c r="K82" s="132"/>
    </row>
    <row r="83" spans="1:11" ht="14.25">
      <c r="A83" s="132"/>
      <c r="B83" s="132"/>
      <c r="C83" s="132"/>
      <c r="D83" s="132"/>
      <c r="E83" s="132"/>
      <c r="F83" s="132"/>
      <c r="G83" s="132"/>
      <c r="H83" s="132"/>
      <c r="I83" s="132"/>
      <c r="J83" s="132"/>
      <c r="K83" s="132"/>
    </row>
    <row r="84" spans="1:11" ht="14.25">
      <c r="A84" s="132"/>
      <c r="B84" s="132"/>
      <c r="C84" s="132"/>
      <c r="D84" s="132"/>
      <c r="E84" s="132"/>
      <c r="F84" s="132"/>
      <c r="G84" s="132"/>
      <c r="H84" s="132"/>
      <c r="I84" s="132"/>
      <c r="J84" s="132"/>
      <c r="K84" s="132"/>
    </row>
    <row r="85" spans="1:11" ht="14.25">
      <c r="A85" s="132"/>
      <c r="B85" s="132"/>
      <c r="C85" s="132"/>
      <c r="D85" s="132"/>
      <c r="E85" s="132"/>
      <c r="F85" s="132"/>
      <c r="G85" s="132"/>
      <c r="H85" s="132"/>
      <c r="I85" s="132"/>
      <c r="J85" s="132"/>
      <c r="K85" s="132"/>
    </row>
    <row r="86" spans="1:11" ht="14.25">
      <c r="A86" s="132"/>
      <c r="B86" s="132"/>
      <c r="C86" s="132"/>
      <c r="D86" s="132"/>
      <c r="E86" s="132"/>
      <c r="F86" s="132"/>
      <c r="G86" s="132"/>
      <c r="H86" s="132"/>
      <c r="I86" s="132"/>
      <c r="J86" s="132"/>
      <c r="K86" s="132"/>
    </row>
    <row r="87" spans="1:11" ht="14.25">
      <c r="A87" s="132"/>
      <c r="B87" s="132"/>
      <c r="C87" s="132"/>
      <c r="D87" s="132"/>
      <c r="E87" s="132"/>
      <c r="F87" s="132"/>
      <c r="G87" s="132"/>
      <c r="H87" s="132"/>
      <c r="I87" s="132"/>
      <c r="J87" s="132"/>
      <c r="K87" s="132"/>
    </row>
    <row r="88" spans="1:11" ht="14.25">
      <c r="A88" s="132"/>
      <c r="B88" s="132"/>
      <c r="C88" s="132"/>
      <c r="D88" s="132"/>
      <c r="E88" s="132"/>
      <c r="F88" s="132"/>
      <c r="G88" s="132"/>
      <c r="H88" s="132"/>
      <c r="I88" s="132"/>
      <c r="J88" s="132"/>
      <c r="K88" s="132"/>
    </row>
    <row r="89" spans="1:11" ht="14.25">
      <c r="A89" s="132"/>
      <c r="B89" s="132"/>
      <c r="C89" s="132"/>
      <c r="D89" s="132"/>
      <c r="E89" s="132"/>
      <c r="F89" s="132"/>
      <c r="G89" s="132"/>
      <c r="H89" s="132"/>
      <c r="I89" s="132"/>
      <c r="J89" s="132"/>
      <c r="K89" s="132"/>
    </row>
    <row r="90" spans="1:11" ht="14.25">
      <c r="A90" s="132"/>
      <c r="B90" s="132"/>
      <c r="C90" s="132"/>
      <c r="D90" s="132"/>
      <c r="E90" s="132"/>
      <c r="F90" s="132"/>
      <c r="G90" s="132"/>
      <c r="H90" s="132"/>
      <c r="I90" s="132"/>
      <c r="J90" s="132"/>
      <c r="K90" s="132"/>
    </row>
    <row r="91" spans="1:11" ht="14.25">
      <c r="A91" s="132"/>
      <c r="B91" s="132"/>
      <c r="C91" s="132"/>
      <c r="D91" s="132"/>
      <c r="E91" s="132"/>
      <c r="F91" s="132"/>
      <c r="G91" s="132"/>
      <c r="H91" s="132"/>
      <c r="I91" s="132"/>
      <c r="J91" s="132"/>
      <c r="K91" s="132"/>
    </row>
    <row r="92" spans="1:11" ht="14.25">
      <c r="A92" s="132"/>
      <c r="B92" s="132"/>
      <c r="C92" s="132"/>
      <c r="D92" s="132"/>
      <c r="E92" s="132"/>
      <c r="F92" s="132"/>
      <c r="G92" s="132"/>
      <c r="H92" s="132"/>
      <c r="I92" s="132"/>
      <c r="J92" s="132"/>
      <c r="K92" s="132"/>
    </row>
    <row r="93" spans="1:11" ht="14.25">
      <c r="A93" s="132"/>
      <c r="B93" s="132"/>
      <c r="C93" s="132"/>
      <c r="D93" s="132"/>
      <c r="E93" s="132"/>
      <c r="F93" s="132"/>
      <c r="G93" s="132"/>
      <c r="H93" s="132"/>
      <c r="I93" s="132"/>
      <c r="J93" s="132"/>
      <c r="K93" s="132"/>
    </row>
    <row r="94" spans="1:11" ht="14.25">
      <c r="A94" s="132"/>
      <c r="B94" s="132"/>
      <c r="C94" s="132"/>
      <c r="D94" s="132"/>
      <c r="E94" s="132"/>
      <c r="F94" s="132"/>
      <c r="G94" s="132"/>
      <c r="H94" s="132"/>
      <c r="I94" s="132"/>
      <c r="J94" s="132"/>
      <c r="K94" s="132"/>
    </row>
    <row r="95" spans="1:11" ht="14.25">
      <c r="A95" s="132"/>
      <c r="B95" s="132"/>
      <c r="C95" s="132"/>
      <c r="D95" s="132"/>
      <c r="E95" s="132"/>
      <c r="F95" s="132"/>
      <c r="G95" s="132"/>
      <c r="H95" s="132"/>
      <c r="I95" s="132"/>
      <c r="J95" s="132"/>
      <c r="K95" s="132"/>
    </row>
    <row r="96" spans="1:11" ht="14.25">
      <c r="A96" s="132"/>
      <c r="B96" s="132"/>
      <c r="C96" s="132"/>
      <c r="D96" s="132"/>
      <c r="E96" s="132"/>
      <c r="F96" s="132"/>
      <c r="G96" s="132"/>
      <c r="H96" s="132"/>
      <c r="I96" s="132"/>
      <c r="J96" s="132"/>
      <c r="K96" s="132"/>
    </row>
    <row r="97" spans="1:11" ht="14.25">
      <c r="A97" s="132"/>
      <c r="B97" s="132"/>
      <c r="C97" s="132"/>
      <c r="D97" s="132"/>
      <c r="E97" s="132"/>
      <c r="F97" s="132"/>
      <c r="G97" s="132"/>
      <c r="H97" s="132"/>
      <c r="I97" s="132"/>
      <c r="J97" s="132"/>
      <c r="K97" s="132"/>
    </row>
    <row r="98" spans="1:11" ht="14.25">
      <c r="A98" s="132"/>
      <c r="B98" s="132"/>
      <c r="C98" s="132"/>
      <c r="D98" s="132"/>
      <c r="E98" s="132"/>
      <c r="F98" s="132"/>
      <c r="G98" s="132"/>
      <c r="H98" s="132"/>
      <c r="I98" s="132"/>
      <c r="J98" s="132"/>
      <c r="K98" s="132"/>
    </row>
    <row r="99" spans="1:11" ht="14.25">
      <c r="A99" s="132"/>
      <c r="B99" s="132"/>
      <c r="C99" s="132"/>
      <c r="D99" s="132"/>
      <c r="E99" s="132"/>
      <c r="F99" s="132"/>
      <c r="G99" s="132"/>
      <c r="H99" s="132"/>
      <c r="I99" s="132"/>
      <c r="J99" s="132"/>
      <c r="K99" s="132"/>
    </row>
    <row r="100" spans="1:11" ht="14.25">
      <c r="A100" s="132"/>
      <c r="B100" s="132"/>
      <c r="C100" s="132"/>
      <c r="D100" s="132"/>
      <c r="E100" s="132"/>
      <c r="F100" s="132"/>
      <c r="G100" s="132"/>
      <c r="H100" s="132"/>
      <c r="I100" s="132"/>
      <c r="J100" s="132"/>
      <c r="K100" s="132"/>
    </row>
    <row r="101" spans="1:11" ht="14.25">
      <c r="A101" s="132"/>
      <c r="B101" s="132"/>
      <c r="H101" s="132"/>
      <c r="I101" s="132"/>
      <c r="J101" s="132"/>
      <c r="K101" s="132"/>
    </row>
    <row r="102" spans="1:11" ht="14.25">
      <c r="A102" s="132"/>
      <c r="B102" s="132"/>
      <c r="H102" s="132"/>
      <c r="I102" s="132"/>
      <c r="J102" s="132"/>
      <c r="K102" s="132"/>
    </row>
    <row r="103" spans="1:11" ht="14.25">
      <c r="A103" s="132"/>
      <c r="B103" s="132"/>
      <c r="H103" s="132"/>
      <c r="I103" s="132"/>
      <c r="J103" s="132"/>
      <c r="K103" s="132"/>
    </row>
    <row r="104" spans="1:11" ht="14.25">
      <c r="A104" s="132"/>
      <c r="B104" s="132"/>
      <c r="H104" s="132"/>
      <c r="I104" s="132"/>
      <c r="J104" s="132"/>
      <c r="K104" s="132"/>
    </row>
    <row r="105" spans="1:11" ht="14.25">
      <c r="A105" s="132"/>
      <c r="B105" s="132"/>
      <c r="H105" s="132"/>
      <c r="I105" s="132"/>
      <c r="J105" s="132"/>
      <c r="K105" s="132"/>
    </row>
    <row r="106" spans="1:11" ht="14.25">
      <c r="A106" s="132"/>
      <c r="B106" s="132"/>
      <c r="H106" s="132"/>
      <c r="I106" s="132"/>
      <c r="J106" s="132"/>
      <c r="K106" s="132"/>
    </row>
    <row r="107" spans="1:11" ht="14.25">
      <c r="A107" s="132"/>
      <c r="B107" s="132"/>
      <c r="H107" s="132"/>
      <c r="I107" s="132"/>
      <c r="J107" s="132"/>
      <c r="K107" s="132"/>
    </row>
    <row r="108" spans="1:11" ht="14.25">
      <c r="A108" s="132"/>
      <c r="B108" s="132"/>
      <c r="H108" s="132"/>
      <c r="I108" s="132"/>
      <c r="J108" s="132"/>
      <c r="K108" s="132"/>
    </row>
    <row r="109" spans="1:11" ht="14.25">
      <c r="A109" s="132"/>
      <c r="B109" s="132"/>
      <c r="H109" s="132"/>
      <c r="I109" s="132"/>
      <c r="J109" s="132"/>
      <c r="K109" s="132"/>
    </row>
    <row r="110" spans="2:10" ht="14.25">
      <c r="B110" s="132"/>
      <c r="J110" s="132"/>
    </row>
  </sheetData>
  <sheetProtection/>
  <mergeCells count="47">
    <mergeCell ref="D11:E11"/>
    <mergeCell ref="F11:G11"/>
    <mergeCell ref="D12:E12"/>
    <mergeCell ref="F12:G12"/>
    <mergeCell ref="D43:E43"/>
    <mergeCell ref="F43:I43"/>
    <mergeCell ref="D25:E25"/>
    <mergeCell ref="F25:G25"/>
    <mergeCell ref="E31:H31"/>
    <mergeCell ref="E32:H32"/>
    <mergeCell ref="D34:E34"/>
    <mergeCell ref="D37:E37"/>
    <mergeCell ref="F37:G37"/>
    <mergeCell ref="D20:I23"/>
    <mergeCell ref="D26:E26"/>
    <mergeCell ref="D27:E27"/>
    <mergeCell ref="D28:E28"/>
    <mergeCell ref="F26:G26"/>
    <mergeCell ref="F27:G27"/>
    <mergeCell ref="F28:G28"/>
    <mergeCell ref="G51:I51"/>
    <mergeCell ref="F36:G36"/>
    <mergeCell ref="G46:I46"/>
    <mergeCell ref="G47:I47"/>
    <mergeCell ref="G48:I48"/>
    <mergeCell ref="G49:I49"/>
    <mergeCell ref="G50:I50"/>
    <mergeCell ref="C3:I3"/>
    <mergeCell ref="C4:I4"/>
    <mergeCell ref="C19:H19"/>
    <mergeCell ref="D8:E8"/>
    <mergeCell ref="D9:E9"/>
    <mergeCell ref="D10:E10"/>
    <mergeCell ref="D7:E7"/>
    <mergeCell ref="F7:G7"/>
    <mergeCell ref="F10:G10"/>
    <mergeCell ref="F9:G9"/>
    <mergeCell ref="F8:G8"/>
    <mergeCell ref="E16:H16"/>
    <mergeCell ref="E17:H17"/>
    <mergeCell ref="D15:I15"/>
    <mergeCell ref="E40:H40"/>
    <mergeCell ref="E41:H41"/>
    <mergeCell ref="F34:G34"/>
    <mergeCell ref="D35:E35"/>
    <mergeCell ref="F35:G35"/>
    <mergeCell ref="D36:E36"/>
  </mergeCells>
  <hyperlinks>
    <hyperlink ref="E17" r:id="rId1" display="smmiller@pioj.gov.jm"/>
    <hyperlink ref="E32" r:id="rId2" display="smmiller@pioj.gov.jm"/>
  </hyperlinks>
  <printOptions/>
  <pageMargins left="0.2" right="0.21" top="0.17" bottom="0.17" header="0.17" footer="0.17"/>
  <pageSetup horizontalDpi="600" verticalDpi="600" orientation="landscape" r:id="rId3"/>
</worksheet>
</file>

<file path=xl/worksheets/sheet6.xml><?xml version="1.0" encoding="utf-8"?>
<worksheet xmlns="http://schemas.openxmlformats.org/spreadsheetml/2006/main" xmlns:r="http://schemas.openxmlformats.org/officeDocument/2006/relationships">
  <dimension ref="B2:H31"/>
  <sheetViews>
    <sheetView zoomScale="115" zoomScaleNormal="115" zoomScalePageLayoutView="0" workbookViewId="0" topLeftCell="C19">
      <selection activeCell="F20" sqref="F20:F21"/>
    </sheetView>
  </sheetViews>
  <sheetFormatPr defaultColWidth="9.140625" defaultRowHeight="15"/>
  <cols>
    <col min="1" max="1" width="1.421875" style="0" customWidth="1"/>
    <col min="2" max="2" width="1.8515625" style="0" customWidth="1"/>
    <col min="3" max="3" width="13.57421875" style="0" customWidth="1"/>
    <col min="4" max="4" width="30.421875" style="0" customWidth="1"/>
    <col min="5" max="5" width="21.8515625" style="0" customWidth="1"/>
    <col min="6" max="6" width="41.00390625" style="0" customWidth="1"/>
    <col min="7" max="7" width="25.7109375" style="0" customWidth="1"/>
    <col min="8" max="9" width="1.7109375" style="0" customWidth="1"/>
  </cols>
  <sheetData>
    <row r="1" ht="15" thickBot="1"/>
    <row r="2" spans="2:8" ht="15" thickBot="1">
      <c r="B2" s="67"/>
      <c r="C2" s="68"/>
      <c r="D2" s="69"/>
      <c r="E2" s="69"/>
      <c r="F2" s="69"/>
      <c r="G2" s="69"/>
      <c r="H2" s="70"/>
    </row>
    <row r="3" spans="2:8" ht="22.5" thickBot="1">
      <c r="B3" s="123"/>
      <c r="C3" s="349" t="s">
        <v>541</v>
      </c>
      <c r="D3" s="450"/>
      <c r="E3" s="450"/>
      <c r="F3" s="450"/>
      <c r="G3" s="451"/>
      <c r="H3" s="125"/>
    </row>
    <row r="4" spans="2:8" ht="14.25">
      <c r="B4" s="71"/>
      <c r="C4" s="452" t="s">
        <v>262</v>
      </c>
      <c r="D4" s="452"/>
      <c r="E4" s="452"/>
      <c r="F4" s="452"/>
      <c r="G4" s="452"/>
      <c r="H4" s="72"/>
    </row>
    <row r="5" spans="2:8" ht="14.25">
      <c r="B5" s="71"/>
      <c r="C5" s="453"/>
      <c r="D5" s="453"/>
      <c r="E5" s="453"/>
      <c r="F5" s="453"/>
      <c r="G5" s="453"/>
      <c r="H5" s="72"/>
    </row>
    <row r="6" spans="2:8" ht="30.75" customHeight="1" thickBot="1">
      <c r="B6" s="71"/>
      <c r="C6" s="454" t="s">
        <v>263</v>
      </c>
      <c r="D6" s="454"/>
      <c r="E6" s="74"/>
      <c r="F6" s="74"/>
      <c r="G6" s="74"/>
      <c r="H6" s="72"/>
    </row>
    <row r="7" spans="2:8" ht="30" customHeight="1" thickBot="1">
      <c r="B7" s="71"/>
      <c r="C7" s="224" t="s">
        <v>261</v>
      </c>
      <c r="D7" s="263" t="s">
        <v>260</v>
      </c>
      <c r="E7" s="264" t="s">
        <v>256</v>
      </c>
      <c r="F7" s="265" t="s">
        <v>292</v>
      </c>
      <c r="G7" s="264" t="s">
        <v>301</v>
      </c>
      <c r="H7" s="72"/>
    </row>
    <row r="8" spans="2:8" ht="168.75" customHeight="1">
      <c r="B8" s="76"/>
      <c r="C8" s="144"/>
      <c r="D8" s="319" t="s">
        <v>391</v>
      </c>
      <c r="E8" s="318" t="s">
        <v>392</v>
      </c>
      <c r="F8" s="312" t="s">
        <v>447</v>
      </c>
      <c r="G8" s="318" t="s">
        <v>393</v>
      </c>
      <c r="H8" s="77"/>
    </row>
    <row r="9" spans="2:8" ht="78">
      <c r="B9" s="76"/>
      <c r="C9" s="145"/>
      <c r="D9" s="316" t="s">
        <v>544</v>
      </c>
      <c r="E9" s="314" t="s">
        <v>397</v>
      </c>
      <c r="F9" s="313" t="s">
        <v>448</v>
      </c>
      <c r="G9" s="314" t="s">
        <v>439</v>
      </c>
      <c r="H9" s="77"/>
    </row>
    <row r="10" spans="2:8" ht="64.5">
      <c r="B10" s="76"/>
      <c r="C10" s="145"/>
      <c r="D10" s="317" t="s">
        <v>394</v>
      </c>
      <c r="E10" s="314" t="s">
        <v>398</v>
      </c>
      <c r="F10" s="313" t="s">
        <v>564</v>
      </c>
      <c r="G10" s="314" t="s">
        <v>410</v>
      </c>
      <c r="H10" s="77"/>
    </row>
    <row r="11" spans="2:8" ht="139.5">
      <c r="B11" s="76"/>
      <c r="C11" s="145"/>
      <c r="D11" s="317" t="s">
        <v>543</v>
      </c>
      <c r="E11" s="314" t="s">
        <v>399</v>
      </c>
      <c r="F11" s="314" t="s">
        <v>542</v>
      </c>
      <c r="G11" s="314" t="s">
        <v>413</v>
      </c>
      <c r="H11" s="77"/>
    </row>
    <row r="12" spans="2:8" ht="252">
      <c r="B12" s="76"/>
      <c r="C12" s="145"/>
      <c r="D12" s="317" t="s">
        <v>550</v>
      </c>
      <c r="E12" s="314" t="s">
        <v>400</v>
      </c>
      <c r="F12" s="314" t="s">
        <v>562</v>
      </c>
      <c r="G12" s="314" t="s">
        <v>411</v>
      </c>
      <c r="H12" s="77"/>
    </row>
    <row r="13" spans="2:8" ht="139.5">
      <c r="B13" s="76"/>
      <c r="C13" s="145"/>
      <c r="D13" s="317" t="s">
        <v>551</v>
      </c>
      <c r="E13" s="314" t="s">
        <v>401</v>
      </c>
      <c r="F13" s="314" t="s">
        <v>563</v>
      </c>
      <c r="G13" s="314" t="s">
        <v>412</v>
      </c>
      <c r="H13" s="77"/>
    </row>
    <row r="14" spans="2:8" ht="168">
      <c r="B14" s="76"/>
      <c r="C14" s="145"/>
      <c r="D14" s="317" t="s">
        <v>545</v>
      </c>
      <c r="E14" s="314" t="s">
        <v>402</v>
      </c>
      <c r="F14" s="314" t="s">
        <v>565</v>
      </c>
      <c r="G14" s="314" t="s">
        <v>414</v>
      </c>
      <c r="H14" s="77"/>
    </row>
    <row r="15" spans="2:8" ht="55.5">
      <c r="B15" s="76"/>
      <c r="C15" s="145"/>
      <c r="D15" s="317" t="s">
        <v>546</v>
      </c>
      <c r="E15" s="314" t="s">
        <v>403</v>
      </c>
      <c r="F15" s="315" t="s">
        <v>440</v>
      </c>
      <c r="G15" s="315" t="s">
        <v>415</v>
      </c>
      <c r="H15" s="77"/>
    </row>
    <row r="16" spans="2:8" ht="123" customHeight="1">
      <c r="B16" s="76"/>
      <c r="C16" s="145"/>
      <c r="D16" s="317" t="s">
        <v>547</v>
      </c>
      <c r="E16" s="314" t="s">
        <v>404</v>
      </c>
      <c r="F16" s="313" t="s">
        <v>449</v>
      </c>
      <c r="G16" s="314" t="s">
        <v>416</v>
      </c>
      <c r="H16" s="77"/>
    </row>
    <row r="17" spans="2:8" ht="117.75" customHeight="1">
      <c r="B17" s="76"/>
      <c r="C17" s="145"/>
      <c r="D17" s="317" t="s">
        <v>395</v>
      </c>
      <c r="E17" s="314" t="s">
        <v>405</v>
      </c>
      <c r="F17" s="313" t="s">
        <v>568</v>
      </c>
      <c r="G17" s="313" t="s">
        <v>417</v>
      </c>
      <c r="H17" s="77"/>
    </row>
    <row r="18" spans="2:8" ht="243" customHeight="1">
      <c r="B18" s="76"/>
      <c r="C18" s="145"/>
      <c r="D18" s="317" t="s">
        <v>548</v>
      </c>
      <c r="E18" s="314" t="s">
        <v>406</v>
      </c>
      <c r="F18" s="313" t="s">
        <v>552</v>
      </c>
      <c r="G18" s="314" t="s">
        <v>418</v>
      </c>
      <c r="H18" s="77"/>
    </row>
    <row r="19" spans="2:8" ht="59.25" customHeight="1">
      <c r="B19" s="76"/>
      <c r="C19" s="145"/>
      <c r="D19" s="317" t="s">
        <v>549</v>
      </c>
      <c r="E19" s="314" t="s">
        <v>407</v>
      </c>
      <c r="F19" s="313" t="s">
        <v>560</v>
      </c>
      <c r="G19" s="314" t="s">
        <v>419</v>
      </c>
      <c r="H19" s="77"/>
    </row>
    <row r="20" spans="2:8" ht="107.25" customHeight="1">
      <c r="B20" s="76"/>
      <c r="C20" s="145"/>
      <c r="D20" s="317" t="s">
        <v>561</v>
      </c>
      <c r="E20" s="314" t="s">
        <v>408</v>
      </c>
      <c r="F20" s="455" t="s">
        <v>450</v>
      </c>
      <c r="G20" s="314" t="s">
        <v>420</v>
      </c>
      <c r="H20" s="77"/>
    </row>
    <row r="21" spans="2:8" ht="27.75">
      <c r="B21" s="76"/>
      <c r="C21" s="145"/>
      <c r="D21" s="317" t="s">
        <v>396</v>
      </c>
      <c r="E21" s="314" t="s">
        <v>409</v>
      </c>
      <c r="F21" s="456"/>
      <c r="G21" s="314" t="s">
        <v>421</v>
      </c>
      <c r="H21" s="77"/>
    </row>
    <row r="22" spans="2:8" ht="14.25">
      <c r="B22" s="76"/>
      <c r="C22" s="145"/>
      <c r="D22" s="257"/>
      <c r="E22" s="138"/>
      <c r="F22" s="138"/>
      <c r="G22" s="138"/>
      <c r="H22" s="77"/>
    </row>
    <row r="23" spans="2:8" ht="14.25">
      <c r="B23" s="76"/>
      <c r="C23" s="145"/>
      <c r="D23" s="257"/>
      <c r="E23" s="138"/>
      <c r="F23" s="138"/>
      <c r="G23" s="138"/>
      <c r="H23" s="77"/>
    </row>
    <row r="24" spans="2:8" ht="14.25">
      <c r="B24" s="76"/>
      <c r="C24" s="145"/>
      <c r="D24" s="257"/>
      <c r="E24" s="138"/>
      <c r="F24" s="138"/>
      <c r="G24" s="138"/>
      <c r="H24" s="77"/>
    </row>
    <row r="25" spans="2:8" ht="14.25">
      <c r="B25" s="76"/>
      <c r="C25" s="145"/>
      <c r="D25" s="257"/>
      <c r="E25" s="138"/>
      <c r="F25" s="138"/>
      <c r="G25" s="138"/>
      <c r="H25" s="77"/>
    </row>
    <row r="26" spans="2:8" ht="14.25">
      <c r="B26" s="76"/>
      <c r="C26" s="145"/>
      <c r="D26" s="257"/>
      <c r="E26" s="138"/>
      <c r="F26" s="138"/>
      <c r="G26" s="138"/>
      <c r="H26" s="77"/>
    </row>
    <row r="27" spans="2:8" ht="14.25">
      <c r="B27" s="76"/>
      <c r="C27" s="145"/>
      <c r="D27" s="257"/>
      <c r="E27" s="138"/>
      <c r="F27" s="138"/>
      <c r="G27" s="138"/>
      <c r="H27" s="77"/>
    </row>
    <row r="28" spans="2:8" ht="14.25">
      <c r="B28" s="76"/>
      <c r="C28" s="145"/>
      <c r="D28" s="257"/>
      <c r="E28" s="138"/>
      <c r="F28" s="138"/>
      <c r="G28" s="138"/>
      <c r="H28" s="77"/>
    </row>
    <row r="29" spans="2:8" ht="14.25">
      <c r="B29" s="76"/>
      <c r="C29" s="145"/>
      <c r="D29" s="257"/>
      <c r="E29" s="138"/>
      <c r="F29" s="138"/>
      <c r="G29" s="138"/>
      <c r="H29" s="77"/>
    </row>
    <row r="30" spans="2:8" ht="15" thickBot="1">
      <c r="B30" s="76"/>
      <c r="C30" s="146"/>
      <c r="D30" s="258"/>
      <c r="E30" s="139"/>
      <c r="F30" s="139"/>
      <c r="G30" s="139"/>
      <c r="H30" s="77"/>
    </row>
    <row r="31" spans="2:8" ht="15" thickBot="1">
      <c r="B31" s="141"/>
      <c r="C31" s="142"/>
      <c r="D31" s="259"/>
      <c r="E31" s="142"/>
      <c r="F31" s="142"/>
      <c r="G31" s="142"/>
      <c r="H31" s="143"/>
    </row>
  </sheetData>
  <sheetProtection/>
  <mergeCells count="5">
    <mergeCell ref="C3:G3"/>
    <mergeCell ref="C4:G4"/>
    <mergeCell ref="C5:G5"/>
    <mergeCell ref="C6:D6"/>
    <mergeCell ref="F20:F21"/>
  </mergeCells>
  <printOptions/>
  <pageMargins left="0.25" right="0.25" top="0.17" bottom="0.17" header="0.17" footer="0.17"/>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B2:E29"/>
  <sheetViews>
    <sheetView zoomScalePageLayoutView="0" workbookViewId="0" topLeftCell="A10">
      <selection activeCell="D10" sqref="D10"/>
    </sheetView>
  </sheetViews>
  <sheetFormatPr defaultColWidth="9.140625" defaultRowHeight="15"/>
  <cols>
    <col min="1" max="1" width="1.28515625" style="0" customWidth="1"/>
    <col min="2" max="2" width="2.00390625" style="0" customWidth="1"/>
    <col min="3" max="3" width="43.00390625" style="0" customWidth="1"/>
    <col min="4" max="4" width="86.57421875" style="0" customWidth="1"/>
    <col min="5" max="5" width="3.7109375" style="0" customWidth="1"/>
    <col min="6" max="6" width="1.421875" style="0" customWidth="1"/>
  </cols>
  <sheetData>
    <row r="1" ht="15" thickBot="1"/>
    <row r="2" spans="2:5" ht="15" thickBot="1">
      <c r="B2" s="163"/>
      <c r="C2" s="98"/>
      <c r="D2" s="98"/>
      <c r="E2" s="99"/>
    </row>
    <row r="3" spans="2:5" ht="18" thickBot="1">
      <c r="B3" s="164"/>
      <c r="C3" s="458" t="s">
        <v>277</v>
      </c>
      <c r="D3" s="459"/>
      <c r="E3" s="165"/>
    </row>
    <row r="4" spans="2:5" ht="14.25">
      <c r="B4" s="164"/>
      <c r="C4" s="166"/>
      <c r="D4" s="166"/>
      <c r="E4" s="165"/>
    </row>
    <row r="5" spans="2:5" ht="15" thickBot="1">
      <c r="B5" s="164"/>
      <c r="C5" s="167" t="s">
        <v>324</v>
      </c>
      <c r="D5" s="166"/>
      <c r="E5" s="165"/>
    </row>
    <row r="6" spans="2:5" ht="15" thickBot="1">
      <c r="B6" s="164"/>
      <c r="C6" s="176" t="s">
        <v>278</v>
      </c>
      <c r="D6" s="177" t="s">
        <v>279</v>
      </c>
      <c r="E6" s="165"/>
    </row>
    <row r="7" spans="2:5" ht="298.5" customHeight="1" thickBot="1">
      <c r="B7" s="164"/>
      <c r="C7" s="168" t="s">
        <v>328</v>
      </c>
      <c r="D7" s="169" t="s">
        <v>490</v>
      </c>
      <c r="E7" s="165"/>
    </row>
    <row r="8" spans="2:5" ht="409.5" customHeight="1" thickBot="1">
      <c r="B8" s="164"/>
      <c r="C8" s="170" t="s">
        <v>329</v>
      </c>
      <c r="D8" s="172" t="s">
        <v>445</v>
      </c>
      <c r="E8" s="165"/>
    </row>
    <row r="9" spans="2:5" ht="238.5" thickBot="1">
      <c r="B9" s="164"/>
      <c r="C9" s="171" t="s">
        <v>280</v>
      </c>
      <c r="D9" s="172" t="s">
        <v>443</v>
      </c>
      <c r="E9" s="165"/>
    </row>
    <row r="10" spans="2:5" ht="306" customHeight="1" thickBot="1">
      <c r="B10" s="164"/>
      <c r="C10" s="168" t="s">
        <v>293</v>
      </c>
      <c r="D10" s="169" t="s">
        <v>500</v>
      </c>
      <c r="E10" s="165"/>
    </row>
    <row r="11" spans="2:5" ht="14.25">
      <c r="B11" s="164"/>
      <c r="C11" s="166"/>
      <c r="D11" s="166"/>
      <c r="E11" s="165"/>
    </row>
    <row r="12" spans="2:5" ht="15" thickBot="1">
      <c r="B12" s="164"/>
      <c r="C12" s="460" t="s">
        <v>325</v>
      </c>
      <c r="D12" s="460"/>
      <c r="E12" s="165"/>
    </row>
    <row r="13" spans="2:5" ht="15" thickBot="1">
      <c r="B13" s="164"/>
      <c r="C13" s="178" t="s">
        <v>281</v>
      </c>
      <c r="D13" s="178" t="s">
        <v>279</v>
      </c>
      <c r="E13" s="165"/>
    </row>
    <row r="14" spans="2:5" ht="15" thickBot="1">
      <c r="B14" s="164"/>
      <c r="C14" s="457" t="s">
        <v>326</v>
      </c>
      <c r="D14" s="457"/>
      <c r="E14" s="165"/>
    </row>
    <row r="15" spans="2:5" ht="85.5" customHeight="1" thickBot="1">
      <c r="B15" s="164"/>
      <c r="C15" s="171" t="s">
        <v>330</v>
      </c>
      <c r="D15" s="171" t="s">
        <v>442</v>
      </c>
      <c r="E15" s="165"/>
    </row>
    <row r="16" spans="2:5" ht="98.25" thickBot="1">
      <c r="B16" s="164"/>
      <c r="C16" s="171" t="s">
        <v>331</v>
      </c>
      <c r="D16" s="171" t="s">
        <v>555</v>
      </c>
      <c r="E16" s="165"/>
    </row>
    <row r="17" spans="2:5" ht="15" thickBot="1">
      <c r="B17" s="164"/>
      <c r="C17" s="457" t="s">
        <v>327</v>
      </c>
      <c r="D17" s="457"/>
      <c r="E17" s="165"/>
    </row>
    <row r="18" spans="2:5" ht="84" customHeight="1" thickBot="1">
      <c r="B18" s="164"/>
      <c r="C18" s="171" t="s">
        <v>332</v>
      </c>
      <c r="D18" s="311" t="s">
        <v>446</v>
      </c>
      <c r="E18" s="165"/>
    </row>
    <row r="19" spans="2:5" ht="57" thickBot="1">
      <c r="B19" s="164"/>
      <c r="C19" s="171" t="s">
        <v>323</v>
      </c>
      <c r="D19" s="268" t="s">
        <v>554</v>
      </c>
      <c r="E19" s="165"/>
    </row>
    <row r="20" spans="2:5" ht="15" thickBot="1">
      <c r="B20" s="164"/>
      <c r="C20" s="457" t="s">
        <v>282</v>
      </c>
      <c r="D20" s="457"/>
      <c r="E20" s="165"/>
    </row>
    <row r="21" spans="2:5" ht="84" thickBot="1">
      <c r="B21" s="164"/>
      <c r="C21" s="174" t="s">
        <v>283</v>
      </c>
      <c r="D21" s="174" t="s">
        <v>573</v>
      </c>
      <c r="E21" s="165"/>
    </row>
    <row r="22" spans="2:5" ht="42" thickBot="1">
      <c r="B22" s="164"/>
      <c r="C22" s="174" t="s">
        <v>284</v>
      </c>
      <c r="D22" s="174" t="s">
        <v>503</v>
      </c>
      <c r="E22" s="165"/>
    </row>
    <row r="23" spans="2:5" ht="126" thickBot="1">
      <c r="B23" s="164"/>
      <c r="C23" s="174" t="s">
        <v>285</v>
      </c>
      <c r="D23" s="174" t="s">
        <v>504</v>
      </c>
      <c r="E23" s="165"/>
    </row>
    <row r="24" spans="2:5" ht="15" thickBot="1">
      <c r="B24" s="164"/>
      <c r="C24" s="457" t="s">
        <v>286</v>
      </c>
      <c r="D24" s="457"/>
      <c r="E24" s="165"/>
    </row>
    <row r="25" spans="2:5" ht="260.25" customHeight="1" thickBot="1">
      <c r="B25" s="164"/>
      <c r="C25" s="171" t="s">
        <v>333</v>
      </c>
      <c r="D25" s="268" t="s">
        <v>572</v>
      </c>
      <c r="E25" s="165"/>
    </row>
    <row r="26" spans="2:5" ht="28.5" thickBot="1">
      <c r="B26" s="164"/>
      <c r="C26" s="171" t="s">
        <v>334</v>
      </c>
      <c r="D26" s="173"/>
      <c r="E26" s="165"/>
    </row>
    <row r="27" spans="2:5" ht="70.5" thickBot="1">
      <c r="B27" s="164"/>
      <c r="C27" s="171" t="s">
        <v>287</v>
      </c>
      <c r="D27" s="173"/>
      <c r="E27" s="165"/>
    </row>
    <row r="28" spans="2:5" ht="42" thickBot="1">
      <c r="B28" s="164"/>
      <c r="C28" s="171" t="s">
        <v>335</v>
      </c>
      <c r="D28" s="173"/>
      <c r="E28" s="165"/>
    </row>
    <row r="29" spans="2:5" ht="15" thickBot="1">
      <c r="B29" s="225"/>
      <c r="C29" s="175"/>
      <c r="D29" s="175"/>
      <c r="E29" s="226"/>
    </row>
  </sheetData>
  <sheetProtection/>
  <mergeCells count="6">
    <mergeCell ref="C24:D24"/>
    <mergeCell ref="C3:D3"/>
    <mergeCell ref="C12:D12"/>
    <mergeCell ref="C14:D14"/>
    <mergeCell ref="C17:D17"/>
    <mergeCell ref="C20:D20"/>
  </mergeCells>
  <printOptions/>
  <pageMargins left="0.25" right="0.25" top="0.18" bottom="0.17" header="0.17" footer="0.17"/>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B1:AO39"/>
  <sheetViews>
    <sheetView zoomScalePageLayoutView="0" workbookViewId="0" topLeftCell="A10">
      <selection activeCell="E15" sqref="E15"/>
    </sheetView>
  </sheetViews>
  <sheetFormatPr defaultColWidth="9.140625" defaultRowHeight="15"/>
  <cols>
    <col min="1" max="1" width="2.28125" style="0" customWidth="1"/>
    <col min="2" max="2" width="37.28125" style="0" customWidth="1"/>
    <col min="3" max="3" width="10.8515625" style="0" customWidth="1"/>
    <col min="4" max="4" width="64.57421875" style="0" customWidth="1"/>
    <col min="5" max="5" width="15.00390625" style="0" customWidth="1"/>
    <col min="6" max="7" width="6.7109375" style="0" customWidth="1"/>
    <col min="8" max="9" width="5.00390625" style="0" customWidth="1"/>
    <col min="10" max="11" width="5.28125" style="0" customWidth="1"/>
    <col min="12" max="13" width="5.57421875" style="0" customWidth="1"/>
    <col min="14" max="14" width="1.8515625" style="0" customWidth="1"/>
    <col min="16" max="16" width="10.00390625" style="0" customWidth="1"/>
  </cols>
  <sheetData>
    <row r="1" spans="2:8" ht="15" thickBot="1">
      <c r="B1" s="130"/>
      <c r="C1" s="130"/>
      <c r="D1" s="130"/>
      <c r="E1" s="130"/>
      <c r="F1" s="130"/>
      <c r="G1" s="130"/>
      <c r="H1" s="130"/>
    </row>
    <row r="2" spans="2:13" ht="15" customHeight="1" thickBot="1">
      <c r="B2" s="127"/>
      <c r="C2" s="467"/>
      <c r="D2" s="467"/>
      <c r="E2" s="467"/>
      <c r="F2" s="467"/>
      <c r="G2" s="467"/>
      <c r="H2" s="121"/>
      <c r="I2" s="121"/>
      <c r="J2" s="121"/>
      <c r="K2" s="121"/>
      <c r="L2" s="121"/>
      <c r="M2" s="122"/>
    </row>
    <row r="3" spans="2:13" ht="27" thickBot="1">
      <c r="B3" s="128"/>
      <c r="C3" s="479" t="s">
        <v>311</v>
      </c>
      <c r="D3" s="480"/>
      <c r="E3" s="480"/>
      <c r="F3" s="481"/>
      <c r="G3" s="129"/>
      <c r="H3" s="124"/>
      <c r="I3" s="124"/>
      <c r="J3" s="124"/>
      <c r="K3" s="124"/>
      <c r="L3" s="124"/>
      <c r="M3" s="126"/>
    </row>
    <row r="4" spans="2:13" ht="15" customHeight="1">
      <c r="B4" s="128"/>
      <c r="C4" s="129"/>
      <c r="D4" s="129"/>
      <c r="E4" s="129"/>
      <c r="F4" s="129"/>
      <c r="G4" s="129"/>
      <c r="H4" s="124"/>
      <c r="I4" s="124"/>
      <c r="J4" s="124"/>
      <c r="K4" s="124"/>
      <c r="L4" s="124"/>
      <c r="M4" s="126"/>
    </row>
    <row r="5" spans="2:13" ht="15.75" customHeight="1" thickBot="1">
      <c r="B5" s="123"/>
      <c r="C5" s="124"/>
      <c r="D5" s="124"/>
      <c r="E5" s="124"/>
      <c r="F5" s="124"/>
      <c r="G5" s="124"/>
      <c r="H5" s="124"/>
      <c r="I5" s="124"/>
      <c r="J5" s="124"/>
      <c r="K5" s="124"/>
      <c r="L5" s="124"/>
      <c r="M5" s="126"/>
    </row>
    <row r="6" spans="2:13" ht="15.75" customHeight="1">
      <c r="B6" s="470" t="s">
        <v>243</v>
      </c>
      <c r="C6" s="471"/>
      <c r="D6" s="471"/>
      <c r="E6" s="471"/>
      <c r="F6" s="471"/>
      <c r="G6" s="471"/>
      <c r="H6" s="471"/>
      <c r="I6" s="471"/>
      <c r="J6" s="471"/>
      <c r="K6" s="471"/>
      <c r="L6" s="471"/>
      <c r="M6" s="472"/>
    </row>
    <row r="7" spans="2:13" ht="15.75" customHeight="1" thickBot="1">
      <c r="B7" s="473"/>
      <c r="C7" s="474"/>
      <c r="D7" s="474"/>
      <c r="E7" s="474"/>
      <c r="F7" s="474"/>
      <c r="G7" s="474"/>
      <c r="H7" s="474"/>
      <c r="I7" s="474"/>
      <c r="J7" s="474"/>
      <c r="K7" s="474"/>
      <c r="L7" s="474"/>
      <c r="M7" s="475"/>
    </row>
    <row r="8" spans="2:13" ht="15.75" customHeight="1">
      <c r="B8" s="470" t="s">
        <v>270</v>
      </c>
      <c r="C8" s="471"/>
      <c r="D8" s="471"/>
      <c r="E8" s="471"/>
      <c r="F8" s="471"/>
      <c r="G8" s="471"/>
      <c r="H8" s="471"/>
      <c r="I8" s="471"/>
      <c r="J8" s="471"/>
      <c r="K8" s="471"/>
      <c r="L8" s="471"/>
      <c r="M8" s="472"/>
    </row>
    <row r="9" spans="2:13" ht="15.75" customHeight="1" thickBot="1">
      <c r="B9" s="476" t="s">
        <v>244</v>
      </c>
      <c r="C9" s="477"/>
      <c r="D9" s="477"/>
      <c r="E9" s="477"/>
      <c r="F9" s="477"/>
      <c r="G9" s="477"/>
      <c r="H9" s="477"/>
      <c r="I9" s="477"/>
      <c r="J9" s="477"/>
      <c r="K9" s="477"/>
      <c r="L9" s="477"/>
      <c r="M9" s="478"/>
    </row>
    <row r="10" spans="2:13" ht="15.75" customHeight="1" thickBot="1">
      <c r="B10" s="63"/>
      <c r="C10" s="63"/>
      <c r="D10" s="63"/>
      <c r="E10" s="63"/>
      <c r="F10" s="63"/>
      <c r="G10" s="63"/>
      <c r="H10" s="63"/>
      <c r="I10" s="63"/>
      <c r="J10" s="63"/>
      <c r="K10" s="63"/>
      <c r="L10" s="63"/>
      <c r="M10" s="63"/>
    </row>
    <row r="11" spans="2:13" ht="15" thickBot="1">
      <c r="B11" s="485" t="s">
        <v>341</v>
      </c>
      <c r="C11" s="486"/>
      <c r="D11" s="487"/>
      <c r="E11" s="63"/>
      <c r="F11" s="63"/>
      <c r="G11" s="63"/>
      <c r="H11" s="16"/>
      <c r="I11" s="16"/>
      <c r="J11" s="16"/>
      <c r="K11" s="16"/>
      <c r="L11" s="16"/>
      <c r="M11" s="16"/>
    </row>
    <row r="12" spans="2:13" ht="8.25" customHeight="1" thickBot="1">
      <c r="B12" s="63"/>
      <c r="C12" s="63"/>
      <c r="D12" s="63"/>
      <c r="E12" s="63"/>
      <c r="F12" s="63"/>
      <c r="G12" s="63"/>
      <c r="H12" s="16"/>
      <c r="I12" s="16"/>
      <c r="J12" s="16"/>
      <c r="K12" s="16"/>
      <c r="L12" s="16"/>
      <c r="M12" s="16"/>
    </row>
    <row r="13" spans="2:13" ht="18.75" thickBot="1">
      <c r="B13" s="482" t="s">
        <v>245</v>
      </c>
      <c r="C13" s="483"/>
      <c r="D13" s="483"/>
      <c r="E13" s="483"/>
      <c r="F13" s="483"/>
      <c r="G13" s="483"/>
      <c r="H13" s="483"/>
      <c r="I13" s="483"/>
      <c r="J13" s="483"/>
      <c r="K13" s="483"/>
      <c r="L13" s="483"/>
      <c r="M13" s="484"/>
    </row>
    <row r="14" spans="2:16" s="53" customFormat="1" ht="52.5" thickBot="1">
      <c r="B14" s="233" t="s">
        <v>246</v>
      </c>
      <c r="C14" s="227" t="s">
        <v>247</v>
      </c>
      <c r="D14" s="227" t="s">
        <v>248</v>
      </c>
      <c r="E14" s="227" t="s">
        <v>247</v>
      </c>
      <c r="F14" s="468" t="s">
        <v>249</v>
      </c>
      <c r="G14" s="469"/>
      <c r="H14" s="468" t="s">
        <v>250</v>
      </c>
      <c r="I14" s="469"/>
      <c r="J14" s="468" t="s">
        <v>251</v>
      </c>
      <c r="K14" s="469"/>
      <c r="L14" s="468" t="s">
        <v>271</v>
      </c>
      <c r="M14" s="469"/>
      <c r="P14" s="133"/>
    </row>
    <row r="15" spans="2:41" ht="333" customHeight="1" thickBot="1">
      <c r="B15" s="229" t="s">
        <v>337</v>
      </c>
      <c r="C15" s="54"/>
      <c r="D15" s="230" t="s">
        <v>346</v>
      </c>
      <c r="E15" s="54"/>
      <c r="F15" s="465"/>
      <c r="G15" s="466"/>
      <c r="H15" s="465"/>
      <c r="I15" s="466"/>
      <c r="J15" s="465"/>
      <c r="K15" s="466"/>
      <c r="L15" s="465"/>
      <c r="M15" s="466"/>
      <c r="N15" s="9"/>
      <c r="O15" s="9"/>
      <c r="P15" s="136"/>
      <c r="Q15" s="9"/>
      <c r="R15" s="9"/>
      <c r="S15" s="9"/>
      <c r="T15" s="9"/>
      <c r="U15" s="9"/>
      <c r="V15" s="9"/>
      <c r="W15" s="9"/>
      <c r="X15" s="9"/>
      <c r="Y15" s="9"/>
      <c r="Z15" s="9"/>
      <c r="AA15" s="9"/>
      <c r="AB15" s="9"/>
      <c r="AC15" s="9"/>
      <c r="AD15" s="9"/>
      <c r="AE15" s="9"/>
      <c r="AF15" s="9"/>
      <c r="AG15" s="9"/>
      <c r="AH15" s="9"/>
      <c r="AI15" s="9"/>
      <c r="AJ15" s="130"/>
      <c r="AK15" s="130"/>
      <c r="AL15" s="130"/>
      <c r="AM15" s="130"/>
      <c r="AN15" s="130"/>
      <c r="AO15" s="130"/>
    </row>
    <row r="16" spans="2:41" s="16" customFormat="1" ht="9.75" customHeight="1" thickBot="1">
      <c r="B16" s="57"/>
      <c r="C16" s="57"/>
      <c r="D16" s="57"/>
      <c r="E16" s="57"/>
      <c r="F16" s="461"/>
      <c r="G16" s="462"/>
      <c r="H16" s="462"/>
      <c r="I16" s="462"/>
      <c r="J16" s="462"/>
      <c r="K16" s="462"/>
      <c r="L16" s="462"/>
      <c r="M16" s="462"/>
      <c r="N16" s="9"/>
      <c r="O16" s="9"/>
      <c r="P16" s="9"/>
      <c r="Q16" s="9"/>
      <c r="R16" s="9"/>
      <c r="S16" s="9"/>
      <c r="T16" s="9"/>
      <c r="U16" s="9"/>
      <c r="V16" s="9"/>
      <c r="W16" s="9"/>
      <c r="X16" s="9"/>
      <c r="Y16" s="9"/>
      <c r="Z16" s="9"/>
      <c r="AA16" s="9"/>
      <c r="AB16" s="9"/>
      <c r="AC16" s="9"/>
      <c r="AD16" s="9"/>
      <c r="AE16" s="9"/>
      <c r="AF16" s="9"/>
      <c r="AG16" s="9"/>
      <c r="AH16" s="9"/>
      <c r="AI16" s="9"/>
      <c r="AJ16" s="134"/>
      <c r="AK16" s="134"/>
      <c r="AL16" s="134"/>
      <c r="AM16" s="134"/>
      <c r="AN16" s="134"/>
      <c r="AO16" s="134"/>
    </row>
    <row r="17" spans="2:41" s="53" customFormat="1" ht="48" customHeight="1" thickBot="1">
      <c r="B17" s="131" t="s">
        <v>252</v>
      </c>
      <c r="C17" s="153" t="s">
        <v>247</v>
      </c>
      <c r="D17" s="55" t="s">
        <v>253</v>
      </c>
      <c r="E17" s="153" t="s">
        <v>247</v>
      </c>
      <c r="F17" s="463" t="s">
        <v>249</v>
      </c>
      <c r="G17" s="464"/>
      <c r="H17" s="463" t="s">
        <v>250</v>
      </c>
      <c r="I17" s="464"/>
      <c r="J17" s="463" t="s">
        <v>251</v>
      </c>
      <c r="K17" s="464"/>
      <c r="L17" s="463" t="s">
        <v>271</v>
      </c>
      <c r="M17" s="464"/>
      <c r="N17" s="137"/>
      <c r="O17" s="137"/>
      <c r="P17" s="136"/>
      <c r="Q17" s="137"/>
      <c r="R17" s="137"/>
      <c r="S17" s="137"/>
      <c r="T17" s="137"/>
      <c r="U17" s="137"/>
      <c r="V17" s="137"/>
      <c r="W17" s="137"/>
      <c r="X17" s="137"/>
      <c r="Y17" s="137"/>
      <c r="Z17" s="137"/>
      <c r="AA17" s="137"/>
      <c r="AB17" s="137"/>
      <c r="AC17" s="137"/>
      <c r="AD17" s="137"/>
      <c r="AE17" s="137"/>
      <c r="AF17" s="137"/>
      <c r="AG17" s="137"/>
      <c r="AH17" s="137"/>
      <c r="AI17" s="137"/>
      <c r="AJ17" s="135"/>
      <c r="AK17" s="135"/>
      <c r="AL17" s="135"/>
      <c r="AM17" s="135"/>
      <c r="AN17" s="135"/>
      <c r="AO17" s="135"/>
    </row>
    <row r="18" spans="2:41" ht="274.5" customHeight="1" thickBot="1">
      <c r="B18" s="231" t="s">
        <v>339</v>
      </c>
      <c r="C18" s="56"/>
      <c r="D18" s="232" t="s">
        <v>347</v>
      </c>
      <c r="E18" s="56"/>
      <c r="F18" s="465"/>
      <c r="G18" s="466"/>
      <c r="H18" s="465"/>
      <c r="I18" s="466"/>
      <c r="J18" s="465"/>
      <c r="K18" s="466"/>
      <c r="L18" s="465"/>
      <c r="M18" s="466"/>
      <c r="N18" s="9"/>
      <c r="O18" s="9"/>
      <c r="P18" s="136"/>
      <c r="Q18" s="9"/>
      <c r="R18" s="9"/>
      <c r="S18" s="9"/>
      <c r="T18" s="9"/>
      <c r="U18" s="9"/>
      <c r="V18" s="9"/>
      <c r="W18" s="9"/>
      <c r="X18" s="9"/>
      <c r="Y18" s="9"/>
      <c r="Z18" s="9"/>
      <c r="AA18" s="9"/>
      <c r="AB18" s="9"/>
      <c r="AC18" s="9"/>
      <c r="AD18" s="9"/>
      <c r="AE18" s="9"/>
      <c r="AF18" s="9"/>
      <c r="AG18" s="9"/>
      <c r="AH18" s="9"/>
      <c r="AI18" s="9"/>
      <c r="AJ18" s="130"/>
      <c r="AK18" s="130"/>
      <c r="AL18" s="130"/>
      <c r="AM18" s="130"/>
      <c r="AN18" s="130"/>
      <c r="AO18" s="130"/>
    </row>
    <row r="19" spans="14:41" ht="15" thickBot="1">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row>
    <row r="20" spans="2:41" ht="18.75" thickBot="1">
      <c r="B20" s="482" t="s">
        <v>254</v>
      </c>
      <c r="C20" s="483"/>
      <c r="D20" s="483"/>
      <c r="E20" s="483"/>
      <c r="F20" s="483"/>
      <c r="G20" s="483"/>
      <c r="H20" s="483"/>
      <c r="I20" s="483"/>
      <c r="J20" s="483"/>
      <c r="K20" s="483"/>
      <c r="L20" s="483"/>
      <c r="M20" s="483"/>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row>
    <row r="21" spans="2:41" s="53" customFormat="1" ht="90" thickBot="1">
      <c r="B21" s="55" t="s">
        <v>246</v>
      </c>
      <c r="C21" s="153" t="s">
        <v>247</v>
      </c>
      <c r="D21" s="55" t="s">
        <v>248</v>
      </c>
      <c r="E21" s="153" t="s">
        <v>247</v>
      </c>
      <c r="F21" s="463" t="s">
        <v>255</v>
      </c>
      <c r="G21" s="464"/>
      <c r="H21" s="463" t="s">
        <v>256</v>
      </c>
      <c r="I21" s="464"/>
      <c r="J21" s="463" t="s">
        <v>251</v>
      </c>
      <c r="K21" s="464"/>
      <c r="L21" s="463" t="s">
        <v>271</v>
      </c>
      <c r="M21" s="489"/>
      <c r="N21" s="135"/>
      <c r="O21" s="135"/>
      <c r="P21" s="135"/>
      <c r="Q21" s="135"/>
      <c r="R21" s="135"/>
      <c r="S21" s="135"/>
      <c r="T21" s="135"/>
      <c r="U21" s="135"/>
      <c r="V21" s="135"/>
      <c r="W21" s="135"/>
      <c r="X21" s="135"/>
      <c r="Y21" s="135"/>
      <c r="Z21" s="135"/>
      <c r="AA21" s="135"/>
      <c r="AB21" s="135"/>
      <c r="AC21" s="135"/>
      <c r="AD21" s="135"/>
      <c r="AE21" s="135"/>
      <c r="AF21" s="135"/>
      <c r="AG21" s="135"/>
      <c r="AH21" s="135"/>
      <c r="AI21" s="135"/>
      <c r="AJ21" s="135"/>
      <c r="AK21" s="135"/>
      <c r="AL21" s="135"/>
      <c r="AM21" s="135"/>
      <c r="AN21" s="135"/>
      <c r="AO21" s="135"/>
    </row>
    <row r="22" spans="2:13" ht="321.75" customHeight="1" thickBot="1">
      <c r="B22" s="229" t="s">
        <v>337</v>
      </c>
      <c r="C22" s="54"/>
      <c r="D22" s="230" t="s">
        <v>338</v>
      </c>
      <c r="E22" s="54"/>
      <c r="F22" s="465"/>
      <c r="G22" s="466"/>
      <c r="H22" s="465"/>
      <c r="I22" s="466"/>
      <c r="J22" s="465"/>
      <c r="K22" s="466"/>
      <c r="L22" s="465"/>
      <c r="M22" s="466"/>
    </row>
    <row r="23" spans="2:13" s="16" customFormat="1" ht="9.75" customHeight="1" thickBot="1">
      <c r="B23" s="57"/>
      <c r="C23" s="57"/>
      <c r="D23" s="57"/>
      <c r="E23" s="57"/>
      <c r="F23" s="461"/>
      <c r="G23" s="462"/>
      <c r="H23" s="462"/>
      <c r="I23" s="462"/>
      <c r="J23" s="462"/>
      <c r="K23" s="462"/>
      <c r="L23" s="462"/>
      <c r="M23" s="488"/>
    </row>
    <row r="24" spans="2:13" s="53" customFormat="1" ht="52.5" thickBot="1">
      <c r="B24" s="227" t="s">
        <v>252</v>
      </c>
      <c r="C24" s="227" t="s">
        <v>247</v>
      </c>
      <c r="D24" s="227" t="s">
        <v>253</v>
      </c>
      <c r="E24" s="227" t="s">
        <v>247</v>
      </c>
      <c r="F24" s="468" t="s">
        <v>255</v>
      </c>
      <c r="G24" s="469"/>
      <c r="H24" s="468" t="s">
        <v>256</v>
      </c>
      <c r="I24" s="469"/>
      <c r="J24" s="468" t="s">
        <v>251</v>
      </c>
      <c r="K24" s="469"/>
      <c r="L24" s="468" t="s">
        <v>271</v>
      </c>
      <c r="M24" s="469"/>
    </row>
    <row r="25" spans="2:13" ht="299.25" thickBot="1">
      <c r="B25" s="231" t="s">
        <v>339</v>
      </c>
      <c r="C25" s="56"/>
      <c r="D25" s="232" t="s">
        <v>345</v>
      </c>
      <c r="E25" s="56"/>
      <c r="F25" s="465"/>
      <c r="G25" s="466"/>
      <c r="H25" s="465"/>
      <c r="I25" s="466"/>
      <c r="J25" s="465"/>
      <c r="K25" s="466"/>
      <c r="L25" s="465"/>
      <c r="M25" s="466"/>
    </row>
    <row r="26" ht="15" thickBot="1"/>
    <row r="27" spans="2:13" ht="18.75" thickBot="1">
      <c r="B27" s="482" t="s">
        <v>257</v>
      </c>
      <c r="C27" s="483"/>
      <c r="D27" s="483"/>
      <c r="E27" s="483"/>
      <c r="F27" s="483"/>
      <c r="G27" s="483"/>
      <c r="H27" s="483"/>
      <c r="I27" s="483"/>
      <c r="J27" s="483"/>
      <c r="K27" s="483"/>
      <c r="L27" s="483"/>
      <c r="M27" s="484"/>
    </row>
    <row r="28" spans="2:13" s="53" customFormat="1" ht="52.5" thickBot="1">
      <c r="B28" s="227" t="s">
        <v>246</v>
      </c>
      <c r="C28" s="227" t="s">
        <v>247</v>
      </c>
      <c r="D28" s="227" t="s">
        <v>248</v>
      </c>
      <c r="E28" s="227" t="s">
        <v>247</v>
      </c>
      <c r="F28" s="468" t="s">
        <v>255</v>
      </c>
      <c r="G28" s="469"/>
      <c r="H28" s="468" t="s">
        <v>256</v>
      </c>
      <c r="I28" s="469"/>
      <c r="J28" s="468" t="s">
        <v>251</v>
      </c>
      <c r="K28" s="469"/>
      <c r="L28" s="468" t="s">
        <v>271</v>
      </c>
      <c r="M28" s="469"/>
    </row>
    <row r="29" spans="2:13" ht="325.5" customHeight="1" thickBot="1">
      <c r="B29" s="229" t="s">
        <v>337</v>
      </c>
      <c r="C29" s="54"/>
      <c r="D29" s="230" t="s">
        <v>344</v>
      </c>
      <c r="E29" s="54"/>
      <c r="F29" s="465"/>
      <c r="G29" s="466"/>
      <c r="H29" s="465"/>
      <c r="I29" s="466"/>
      <c r="J29" s="465"/>
      <c r="K29" s="466"/>
      <c r="L29" s="465"/>
      <c r="M29" s="466"/>
    </row>
    <row r="30" spans="2:13" s="16" customFormat="1" ht="9.75" customHeight="1" thickBot="1">
      <c r="B30" s="57"/>
      <c r="C30" s="57"/>
      <c r="D30" s="57"/>
      <c r="E30" s="57"/>
      <c r="F30" s="461"/>
      <c r="G30" s="462"/>
      <c r="H30" s="462"/>
      <c r="I30" s="462"/>
      <c r="J30" s="462"/>
      <c r="K30" s="462"/>
      <c r="L30" s="462"/>
      <c r="M30" s="488"/>
    </row>
    <row r="31" spans="2:13" s="53" customFormat="1" ht="52.5" thickBot="1">
      <c r="B31" s="228" t="s">
        <v>252</v>
      </c>
      <c r="C31" s="227" t="s">
        <v>247</v>
      </c>
      <c r="D31" s="228" t="s">
        <v>253</v>
      </c>
      <c r="E31" s="227" t="s">
        <v>247</v>
      </c>
      <c r="F31" s="468" t="s">
        <v>255</v>
      </c>
      <c r="G31" s="469"/>
      <c r="H31" s="468" t="s">
        <v>256</v>
      </c>
      <c r="I31" s="469"/>
      <c r="J31" s="468" t="s">
        <v>251</v>
      </c>
      <c r="K31" s="469"/>
      <c r="L31" s="468" t="s">
        <v>271</v>
      </c>
      <c r="M31" s="469"/>
    </row>
    <row r="32" spans="2:13" ht="409.5" customHeight="1" thickBot="1">
      <c r="B32" s="231" t="s">
        <v>339</v>
      </c>
      <c r="C32" s="56"/>
      <c r="D32" s="232" t="s">
        <v>342</v>
      </c>
      <c r="E32" s="56"/>
      <c r="F32" s="465"/>
      <c r="G32" s="466"/>
      <c r="H32" s="465"/>
      <c r="I32" s="466"/>
      <c r="J32" s="465"/>
      <c r="K32" s="466"/>
      <c r="L32" s="465"/>
      <c r="M32" s="466"/>
    </row>
    <row r="33" spans="2:15" s="16" customFormat="1" ht="15.75" thickBot="1">
      <c r="B33" s="58"/>
      <c r="C33" s="58"/>
      <c r="D33" s="59"/>
      <c r="E33" s="60"/>
      <c r="F33" s="59"/>
      <c r="G33" s="61"/>
      <c r="H33" s="62"/>
      <c r="I33" s="62"/>
      <c r="J33" s="62"/>
      <c r="K33" s="62"/>
      <c r="L33" s="62"/>
      <c r="M33" s="62"/>
      <c r="N33" s="62"/>
      <c r="O33" s="62"/>
    </row>
    <row r="34" spans="2:13" ht="18.75" thickBot="1">
      <c r="B34" s="482" t="s">
        <v>258</v>
      </c>
      <c r="C34" s="483"/>
      <c r="D34" s="483"/>
      <c r="E34" s="483"/>
      <c r="F34" s="483"/>
      <c r="G34" s="483"/>
      <c r="H34" s="483"/>
      <c r="I34" s="483"/>
      <c r="J34" s="483"/>
      <c r="K34" s="483"/>
      <c r="L34" s="483"/>
      <c r="M34" s="484"/>
    </row>
    <row r="35" spans="2:13" s="53" customFormat="1" ht="52.5" thickBot="1">
      <c r="B35" s="227" t="s">
        <v>246</v>
      </c>
      <c r="C35" s="227" t="s">
        <v>247</v>
      </c>
      <c r="D35" s="227" t="s">
        <v>248</v>
      </c>
      <c r="E35" s="227" t="s">
        <v>247</v>
      </c>
      <c r="F35" s="468" t="s">
        <v>255</v>
      </c>
      <c r="G35" s="469"/>
      <c r="H35" s="468" t="s">
        <v>256</v>
      </c>
      <c r="I35" s="469"/>
      <c r="J35" s="468" t="s">
        <v>251</v>
      </c>
      <c r="K35" s="469"/>
      <c r="L35" s="468" t="s">
        <v>271</v>
      </c>
      <c r="M35" s="469"/>
    </row>
    <row r="36" spans="2:13" ht="315" customHeight="1" thickBot="1">
      <c r="B36" s="229" t="s">
        <v>337</v>
      </c>
      <c r="C36" s="54"/>
      <c r="D36" s="230" t="s">
        <v>340</v>
      </c>
      <c r="E36" s="54"/>
      <c r="F36" s="465"/>
      <c r="G36" s="466"/>
      <c r="H36" s="465"/>
      <c r="I36" s="466"/>
      <c r="J36" s="465"/>
      <c r="K36" s="466"/>
      <c r="L36" s="465"/>
      <c r="M36" s="466"/>
    </row>
    <row r="37" spans="2:13" s="16" customFormat="1" ht="9.75" customHeight="1" thickBot="1">
      <c r="B37" s="57"/>
      <c r="C37" s="57"/>
      <c r="D37" s="57"/>
      <c r="E37" s="57"/>
      <c r="F37" s="461"/>
      <c r="G37" s="462"/>
      <c r="H37" s="462"/>
      <c r="I37" s="462"/>
      <c r="J37" s="462"/>
      <c r="K37" s="462"/>
      <c r="L37" s="462"/>
      <c r="M37" s="488"/>
    </row>
    <row r="38" spans="2:13" s="53" customFormat="1" ht="52.5" thickBot="1">
      <c r="B38" s="233" t="s">
        <v>252</v>
      </c>
      <c r="C38" s="227" t="s">
        <v>247</v>
      </c>
      <c r="D38" s="227" t="s">
        <v>253</v>
      </c>
      <c r="E38" s="227" t="s">
        <v>247</v>
      </c>
      <c r="F38" s="468" t="s">
        <v>255</v>
      </c>
      <c r="G38" s="469"/>
      <c r="H38" s="468" t="s">
        <v>256</v>
      </c>
      <c r="I38" s="469"/>
      <c r="J38" s="468" t="s">
        <v>251</v>
      </c>
      <c r="K38" s="469"/>
      <c r="L38" s="468" t="s">
        <v>271</v>
      </c>
      <c r="M38" s="469"/>
    </row>
    <row r="39" spans="2:13" ht="409.5" customHeight="1" thickBot="1">
      <c r="B39" s="231" t="s">
        <v>339</v>
      </c>
      <c r="C39" s="56"/>
      <c r="D39" s="232" t="s">
        <v>343</v>
      </c>
      <c r="E39" s="56"/>
      <c r="F39" s="465"/>
      <c r="G39" s="466"/>
      <c r="H39" s="465"/>
      <c r="I39" s="466"/>
      <c r="J39" s="465"/>
      <c r="K39" s="466"/>
      <c r="L39" s="465"/>
      <c r="M39" s="466"/>
    </row>
  </sheetData>
  <sheetProtection/>
  <mergeCells count="78">
    <mergeCell ref="F30:M30"/>
    <mergeCell ref="F31:G31"/>
    <mergeCell ref="F37:M37"/>
    <mergeCell ref="F35:G35"/>
    <mergeCell ref="H35:I35"/>
    <mergeCell ref="J35:K35"/>
    <mergeCell ref="H31:I31"/>
    <mergeCell ref="B34:M34"/>
    <mergeCell ref="J36:K36"/>
    <mergeCell ref="L36:M36"/>
    <mergeCell ref="F39:G39"/>
    <mergeCell ref="H39:I39"/>
    <mergeCell ref="J39:K39"/>
    <mergeCell ref="L39:M39"/>
    <mergeCell ref="H32:I32"/>
    <mergeCell ref="J32:K32"/>
    <mergeCell ref="L32:M32"/>
    <mergeCell ref="L35:M35"/>
    <mergeCell ref="F36:G36"/>
    <mergeCell ref="H36:I36"/>
    <mergeCell ref="B27:M27"/>
    <mergeCell ref="F28:G28"/>
    <mergeCell ref="H28:I28"/>
    <mergeCell ref="F38:G38"/>
    <mergeCell ref="H38:I38"/>
    <mergeCell ref="J38:K38"/>
    <mergeCell ref="L38:M38"/>
    <mergeCell ref="J31:K31"/>
    <mergeCell ref="L31:M31"/>
    <mergeCell ref="F32:G32"/>
    <mergeCell ref="B20:M20"/>
    <mergeCell ref="F23:M23"/>
    <mergeCell ref="F24:G24"/>
    <mergeCell ref="H24:I24"/>
    <mergeCell ref="J24:K24"/>
    <mergeCell ref="L24:M24"/>
    <mergeCell ref="F21:G21"/>
    <mergeCell ref="H21:I21"/>
    <mergeCell ref="J21:K21"/>
    <mergeCell ref="L21:M21"/>
    <mergeCell ref="J28:K28"/>
    <mergeCell ref="L28:M28"/>
    <mergeCell ref="F29:G29"/>
    <mergeCell ref="F25:G25"/>
    <mergeCell ref="H25:I25"/>
    <mergeCell ref="J25:K25"/>
    <mergeCell ref="L25:M25"/>
    <mergeCell ref="H29:I29"/>
    <mergeCell ref="J29:K29"/>
    <mergeCell ref="L29:M29"/>
    <mergeCell ref="F22:G22"/>
    <mergeCell ref="H22:I22"/>
    <mergeCell ref="J22:K22"/>
    <mergeCell ref="L22:M22"/>
    <mergeCell ref="B11:D11"/>
    <mergeCell ref="F14:G14"/>
    <mergeCell ref="F15:G15"/>
    <mergeCell ref="H15:I15"/>
    <mergeCell ref="J15:K15"/>
    <mergeCell ref="L15:M15"/>
    <mergeCell ref="C2:G2"/>
    <mergeCell ref="H14:I14"/>
    <mergeCell ref="J14:K14"/>
    <mergeCell ref="B6:M7"/>
    <mergeCell ref="B8:M8"/>
    <mergeCell ref="B9:M9"/>
    <mergeCell ref="C3:F3"/>
    <mergeCell ref="B13:M13"/>
    <mergeCell ref="L14:M14"/>
    <mergeCell ref="F16:M16"/>
    <mergeCell ref="F17:G17"/>
    <mergeCell ref="H17:I17"/>
    <mergeCell ref="J17:K17"/>
    <mergeCell ref="L17:M17"/>
    <mergeCell ref="F18:G18"/>
    <mergeCell ref="H18:I18"/>
    <mergeCell ref="J18:K18"/>
    <mergeCell ref="L18:M18"/>
  </mergeCells>
  <dataValidations count="4">
    <dataValidation type="list" allowBlank="1" showInputMessage="1" showErrorMessage="1" sqref="E36 E29 E15 E22">
      <formula1>"1,2.1,2.2,3.1,3.2,4.1,4.2,5,6.1,6.2,7"</formula1>
    </dataValidation>
    <dataValidation type="list" allowBlank="1" showInputMessage="1" showErrorMessage="1" sqref="E39 E32 E18 F33 E25">
      <formula1>"1.1,1.2,2.1.1,2.1.2,2.2.1,2.2.2,3.1,3.2,4.1,4.2,5,6.1,6.2,7.1,7.2"</formula1>
    </dataValidation>
    <dataValidation type="list" allowBlank="1" showInputMessage="1" showErrorMessage="1" sqref="C29 C36 C22 C15">
      <formula1>"1,2,3,4,5,6,7"</formula1>
    </dataValidation>
    <dataValidation type="list" allowBlank="1" showInputMessage="1" showErrorMessage="1" sqref="D33 C39 C25 C18 C32">
      <formula1>"1,2.1,2.2,3,4,5,6,7"</formula1>
    </dataValidation>
  </dataValidations>
  <printOptions/>
  <pageMargins left="0.2" right="0.21" top="0.17" bottom="0.17" header="0.17" footer="0.17"/>
  <pageSetup fitToHeight="4" horizontalDpi="600" verticalDpi="600" orientation="landscape" scale="75" r:id="rId2"/>
  <drawing r:id="rId1"/>
</worksheet>
</file>

<file path=xl/worksheets/sheet9.xml><?xml version="1.0" encoding="utf-8"?>
<worksheet xmlns="http://schemas.openxmlformats.org/spreadsheetml/2006/main" xmlns:r="http://schemas.openxmlformats.org/officeDocument/2006/relationships">
  <dimension ref="B1:B4"/>
  <sheetViews>
    <sheetView zoomScalePageLayoutView="0" workbookViewId="0" topLeftCell="A1">
      <selection activeCell="H4" sqref="H4"/>
    </sheetView>
  </sheetViews>
  <sheetFormatPr defaultColWidth="9.140625" defaultRowHeight="15"/>
  <cols>
    <col min="1" max="1" width="2.421875" style="0" customWidth="1"/>
    <col min="2" max="2" width="109.28125" style="0" customWidth="1"/>
    <col min="3" max="3" width="2.421875" style="0" customWidth="1"/>
  </cols>
  <sheetData>
    <row r="1" ht="15" thickBot="1">
      <c r="B1" s="64" t="s">
        <v>239</v>
      </c>
    </row>
    <row r="2" ht="273" thickBot="1">
      <c r="B2" s="65" t="s">
        <v>240</v>
      </c>
    </row>
    <row r="3" ht="15" thickBot="1">
      <c r="B3" s="64" t="s">
        <v>241</v>
      </c>
    </row>
    <row r="4" ht="247.5" thickBot="1">
      <c r="B4" s="66" t="s">
        <v>242</v>
      </c>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Martina Dorigo</cp:lastModifiedBy>
  <cp:lastPrinted>2014-12-24T21:27:58Z</cp:lastPrinted>
  <dcterms:created xsi:type="dcterms:W3CDTF">2010-11-30T14:15:01Z</dcterms:created>
  <dcterms:modified xsi:type="dcterms:W3CDTF">2018-06-15T19:57:17Z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und">
    <vt:lpwstr>AF</vt:lpwstr>
  </property>
  <property fmtid="{D5CDD505-2E9C-101B-9397-08002B2CF9AE}" pid="3" name="Confidential">
    <vt:lpwstr>0</vt:lpwstr>
  </property>
  <property fmtid="{D5CDD505-2E9C-101B-9397-08002B2CF9AE}" pid="4" name="PPFDocumentType">
    <vt:lpwstr>82</vt:lpwstr>
  </property>
  <property fmtid="{D5CDD505-2E9C-101B-9397-08002B2CF9AE}" pid="5" name="ProjectId">
    <vt:lpwstr>63</vt:lpwstr>
  </property>
  <property fmtid="{D5CDD505-2E9C-101B-9397-08002B2CF9AE}" pid="6" name="Application">
    <vt:lpwstr>Allocation</vt:lpwstr>
  </property>
  <property fmtid="{D5CDD505-2E9C-101B-9397-08002B2CF9AE}" pid="7" name="SentToWBDocs">
    <vt:lpwstr>Yes</vt:lpwstr>
  </property>
  <property fmtid="{D5CDD505-2E9C-101B-9397-08002B2CF9AE}" pid="8" name="WBDocsDocURL">
    <vt:lpwstr>http://wbdocsservices.worldbank.org/services?I4_SERVICE=VC&amp;I4_KEY=TF069012&amp;I4_DOCID=090224b085c0a698</vt:lpwstr>
  </property>
  <property fmtid="{D5CDD505-2E9C-101B-9397-08002B2CF9AE}" pid="9" name="UpdatedtoDB">
    <vt:lpwstr>Yes</vt:lpwstr>
  </property>
  <property fmtid="{D5CDD505-2E9C-101B-9397-08002B2CF9AE}" pid="10" name="WorkflowChangePath">
    <vt:lpwstr>6928cf46-c326-4255-ab09-b0d79a1ac86c,4;6928cf46-c326-4255-ab09-b0d79a1ac86c,6;6928cf46-c326-4255-ab09-b0d79a1ac86c,8;</vt:lpwstr>
  </property>
  <property fmtid="{D5CDD505-2E9C-101B-9397-08002B2CF9AE}" pid="11" name="WBDocsApproverName">
    <vt:lpwstr/>
  </property>
  <property fmtid="{D5CDD505-2E9C-101B-9397-08002B2CF9AE}" pid="12" name="DocAuthor_WBDocs">
    <vt:lpwstr>Adaptation Fund Board Secretariat</vt:lpwstr>
  </property>
  <property fmtid="{D5CDD505-2E9C-101B-9397-08002B2CF9AE}" pid="13" name="ProjectStatus">
    <vt:lpwstr>Project Approved</vt:lpwstr>
  </property>
  <property fmtid="{D5CDD505-2E9C-101B-9397-08002B2CF9AE}" pid="14" name="Fund_WBDocs">
    <vt:lpwstr>AF</vt:lpwstr>
  </property>
  <property fmtid="{D5CDD505-2E9C-101B-9397-08002B2CF9AE}" pid="15" name="PublicDoc">
    <vt:lpwstr>Yes</vt:lpwstr>
  </property>
  <property fmtid="{D5CDD505-2E9C-101B-9397-08002B2CF9AE}" pid="16" name="SentToWBDocsPublic">
    <vt:lpwstr>Yes</vt:lpwstr>
  </property>
  <property fmtid="{D5CDD505-2E9C-101B-9397-08002B2CF9AE}" pid="17" name="WBDocsDocURLPublicOnly">
    <vt:lpwstr>http://pubdocs.worldbank.org/en/960501532335278839/63-for-web-GOJ-AFPPReport-Year-2-Dec302014.xls</vt:lpwstr>
  </property>
  <property fmtid="{D5CDD505-2E9C-101B-9397-08002B2CF9AE}" pid="18" name="ApproverUPI_WBDocs">
    <vt:lpwstr>000384891</vt:lpwstr>
  </property>
  <property fmtid="{D5CDD505-2E9C-101B-9397-08002B2CF9AE}" pid="19" name="DocumentType_WBDocs">
    <vt:lpwstr>Project Status Report</vt:lpwstr>
  </property>
</Properties>
</file>