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90" activeTab="2"/>
  </bookViews>
  <sheets>
    <sheet name="Overview "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 r:id="rId12"/>
    <externalReference r:id="rId13"/>
  </externalReferences>
  <definedNames>
    <definedName name="_xlfn.AGGREGATE" hidden="1">#NAME?</definedName>
    <definedName name="Month">'[1]Dropdowns'!$G$2:$G$13</definedName>
    <definedName name="type1">'[3]Results Tracker'!$G$146:$G$149</definedName>
    <definedName name="Year">'[1]Dropdowns'!$H$2:$H$36</definedName>
  </definedNames>
  <calcPr fullCalcOnLoad="1"/>
</workbook>
</file>

<file path=xl/comments1.xml><?xml version="1.0" encoding="utf-8"?>
<comments xmlns="http://schemas.openxmlformats.org/spreadsheetml/2006/main">
  <authors>
    <author>Shelia Mcdonald-Miller</author>
  </authors>
  <commentList>
    <comment ref="D44" authorId="0">
      <text>
        <r>
          <rPr>
            <b/>
            <sz val="9"/>
            <rFont val="Tahoma"/>
            <family val="2"/>
          </rPr>
          <t>Shelia Mcdonald-Miller:</t>
        </r>
        <r>
          <rPr>
            <sz val="9"/>
            <rFont val="Tahoma"/>
            <family val="2"/>
          </rPr>
          <t xml:space="preserve">
Ms. Bernard to confirm date of appointment of Mr. Daley</t>
        </r>
      </text>
    </comment>
  </commentList>
</comments>
</file>

<file path=xl/comments2.xml><?xml version="1.0" encoding="utf-8"?>
<comments xmlns="http://schemas.openxmlformats.org/spreadsheetml/2006/main">
  <authors>
    <author>Shelia Mcdonald-Miller</author>
  </authors>
  <commentList>
    <comment ref="F9" authorId="0">
      <text>
        <r>
          <rPr>
            <b/>
            <sz val="9"/>
            <rFont val="Tahoma"/>
            <family val="2"/>
          </rPr>
          <t>Shelia Mcdonald-Miller:</t>
        </r>
        <r>
          <rPr>
            <sz val="9"/>
            <rFont val="Tahoma"/>
            <family val="2"/>
          </rPr>
          <t xml:space="preserve">
includes  $23557 PFG</t>
        </r>
      </text>
    </comment>
    <comment ref="F39" authorId="0">
      <text>
        <r>
          <rPr>
            <b/>
            <sz val="9"/>
            <rFont val="Tahoma"/>
            <family val="2"/>
          </rPr>
          <t>Shelia Mcdonald-Miller:</t>
        </r>
        <r>
          <rPr>
            <sz val="9"/>
            <rFont val="Tahoma"/>
            <family val="2"/>
          </rPr>
          <t xml:space="preserve">
Projected cost dependent on financial proposals expected to be submitted mid-January 2016</t>
        </r>
      </text>
    </comment>
  </commentList>
</comments>
</file>

<file path=xl/sharedStrings.xml><?xml version="1.0" encoding="utf-8"?>
<sst xmlns="http://schemas.openxmlformats.org/spreadsheetml/2006/main" count="1675" uniqueCount="861">
  <si>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</si>
  <si>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</si>
  <si>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</si>
  <si>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</si>
  <si>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</si>
  <si>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</si>
  <si>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</si>
  <si>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</si>
  <si>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</si>
  <si>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</si>
  <si>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</si>
  <si>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</si>
  <si>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</si>
  <si>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</si>
  <si>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</si>
  <si>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</si>
  <si>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</si>
  <si>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</si>
  <si>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</si>
  <si>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</si>
  <si>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</si>
  <si>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</si>
  <si>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</si>
  <si>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</si>
  <si>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</si>
  <si>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</si>
  <si>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</si>
  <si>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</si>
  <si>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</si>
  <si>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</si>
  <si>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</si>
  <si>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</si>
  <si>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</si>
  <si>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</si>
  <si>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</si>
  <si>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</si>
  <si>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</si>
  <si>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</si>
  <si>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</si>
  <si>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</si>
  <si>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</si>
  <si>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</si>
  <si>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</si>
  <si>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</si>
  <si>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</si>
  <si>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</si>
  <si>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List the Website address (URL) of project.</t>
  </si>
  <si>
    <t>Democratic People's Republic of Korea</t>
  </si>
  <si>
    <t>Democratic Republic of the Congo</t>
  </si>
  <si>
    <t>Denmark</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</si>
  <si>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</si>
  <si>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</si>
  <si>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</si>
  <si>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</si>
  <si>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</si>
  <si>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</si>
  <si>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</si>
  <si>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</si>
  <si>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</si>
  <si>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</si>
  <si>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</si>
  <si>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</si>
  <si>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</si>
  <si>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</si>
  <si>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</si>
  <si>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</si>
  <si>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</si>
  <si>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</si>
  <si>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</si>
  <si>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</si>
  <si>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</si>
  <si>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</si>
  <si>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</si>
  <si>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</si>
  <si>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</si>
  <si>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</si>
  <si>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</si>
  <si>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</si>
  <si>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</si>
  <si>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</si>
  <si>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</si>
  <si>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</si>
  <si>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</si>
  <si>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</si>
  <si>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</si>
  <si>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</si>
  <si>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</si>
  <si>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</si>
  <si>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</si>
  <si>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</si>
  <si>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</si>
  <si>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</si>
  <si>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</si>
  <si>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</si>
  <si>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</si>
  <si>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</si>
  <si>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</si>
  <si>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</si>
  <si>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</si>
  <si>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</si>
  <si>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</si>
  <si>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</si>
  <si>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</si>
  <si>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</si>
  <si>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</si>
  <si>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</si>
  <si>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</si>
  <si>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</si>
  <si>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</si>
  <si>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</si>
  <si>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</si>
  <si>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</si>
  <si>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</si>
  <si>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</si>
  <si>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</si>
  <si>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</si>
  <si>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</si>
  <si>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</si>
  <si>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</si>
  <si>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</si>
  <si>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</si>
  <si>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</si>
  <si>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</si>
  <si>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</si>
  <si>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</si>
  <si>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</si>
  <si>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</si>
  <si>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</si>
  <si>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</si>
  <si>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</si>
  <si>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</si>
  <si>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</si>
  <si>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</si>
  <si>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</si>
  <si>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</si>
  <si>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</si>
  <si>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</si>
  <si>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</si>
  <si>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</si>
  <si>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</si>
  <si>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</si>
  <si>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</si>
  <si>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</si>
  <si>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</si>
  <si>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</si>
  <si>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</si>
  <si>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</si>
  <si>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</si>
  <si>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</si>
  <si>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</si>
  <si>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</si>
  <si>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</si>
  <si>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</si>
  <si>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</si>
  <si>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</si>
  <si>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</si>
  <si>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</si>
  <si>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</si>
  <si>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</si>
  <si>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</si>
  <si>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</si>
  <si>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</si>
  <si>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</si>
  <si>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</si>
  <si>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</si>
  <si>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</si>
  <si>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</si>
  <si>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</si>
  <si>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</si>
  <si>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</si>
  <si>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</si>
  <si>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</si>
  <si>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</si>
  <si>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</si>
  <si>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</si>
  <si>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</si>
  <si>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</si>
  <si>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</si>
  <si>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</si>
  <si>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</si>
  <si>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</si>
  <si>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</si>
  <si>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</si>
  <si>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</si>
  <si>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</si>
  <si>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</si>
  <si>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</si>
  <si>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</si>
  <si>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</si>
  <si>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</si>
  <si>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</si>
  <si>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</si>
  <si>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</si>
  <si>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</si>
  <si>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</si>
  <si>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</si>
  <si>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</si>
  <si>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</si>
  <si>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</si>
  <si>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</si>
  <si>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</si>
  <si>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Type of IE:</t>
  </si>
  <si>
    <t>AFB Approval Date:</t>
  </si>
  <si>
    <t>Start of Project/Programme:</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</si>
  <si>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</si>
  <si>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</si>
  <si>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</si>
  <si>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</si>
  <si>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</si>
  <si>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</si>
  <si>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</si>
  <si>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</si>
  <si>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</si>
  <si>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</si>
  <si>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</si>
  <si>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</si>
  <si>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</si>
  <si>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</si>
  <si>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</si>
  <si>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</si>
  <si>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</si>
  <si>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</si>
  <si>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</si>
  <si>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</si>
  <si>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</si>
  <si>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</si>
  <si>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</si>
  <si>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</si>
  <si>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</si>
  <si>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</si>
  <si>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Baseline</t>
  </si>
  <si>
    <t>Indicator</t>
  </si>
  <si>
    <t>Type of Indicator</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</si>
  <si>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</si>
  <si>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</si>
  <si>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</si>
  <si>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</si>
  <si>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</si>
  <si>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</si>
  <si>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</si>
  <si>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</si>
  <si>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</si>
  <si>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</si>
  <si>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</si>
  <si>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</si>
  <si>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</si>
  <si>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</si>
  <si>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</si>
  <si>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</si>
  <si>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</si>
  <si>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</si>
  <si>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</si>
  <si>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</si>
  <si>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</si>
  <si>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</si>
  <si>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</si>
  <si>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</si>
  <si>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</si>
  <si>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</si>
  <si>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</si>
  <si>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</si>
  <si>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</si>
  <si>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</si>
  <si>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</si>
  <si>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</si>
  <si>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</si>
  <si>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</si>
  <si>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</si>
  <si>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</si>
  <si>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</si>
  <si>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</si>
  <si>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</si>
  <si>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</si>
  <si>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</si>
  <si>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</si>
  <si>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</si>
  <si>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</si>
  <si>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</si>
  <si>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</si>
  <si>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</si>
  <si>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</si>
  <si>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</si>
  <si>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</si>
  <si>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</si>
  <si>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</si>
  <si>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</si>
  <si>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</si>
  <si>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</si>
  <si>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</si>
  <si>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</si>
  <si>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</si>
  <si>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</si>
  <si>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</si>
  <si>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</si>
  <si>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</si>
  <si>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ENHANCING THE RESILIENCE OF THE AGRICULTURE SECTOR AND COASTAL AREAS TO PROTECT LIVELIHOODS AND IMPROVE FOOD SECURITY</t>
  </si>
  <si>
    <t>Planning Institute of Jamaica (PIOJ)</t>
  </si>
  <si>
    <t>National Implimenting Entity</t>
  </si>
  <si>
    <t xml:space="preserve">Jamaica is vulnerable to climate related hazards, in particular hurricanes, floods, storm surges and droughts, due largely to its geographical location and the exposure of social and economic assets in coastal areas. This situation is made worse by the country’s low adaptive capacity especially in the climate sensitive sectors of the economy. The agriculture sector and coastal resources are among those at greatest risk, given their significant contribution to the country’s GDP and to the labour force. These two sectors were also highlighted as among the five most vulnerable to climate change in assessments conducted for Jamaica’s Second National Communication (SNC) to the United Nations Framework Convention on Climate Change (UNFCCC). Additionally,  Vision 2030 Jamaica – National Development Plan articulates climate change adaptation as a priority for not only a healthy, natural environment, but also for achieving developed country status by 2030.
The activities identified in Government of Jamaica Adaptation Fund Programme (GOJ/AFP) are drawn from the adaptation priorities that were identified in the vulnerability and adaptation assessments for the agriculture and coastal resources sectors.  The programme focuses on environmental and natural resource management activities; namely, coastal rehabilitation, inland flood and erosion control, and land and water management.   
 The Overall Objective of the GOJ/AFP is to protect livelihoods and food security in vulnerable communities by:
• improving land and water management for the agricultural sector
• strengthening coastal protection; and 
• building institutional and local capacity for Climate Change Adaptation and Natural Resources Management
</t>
  </si>
  <si>
    <t>Shelia McDonald-Miller</t>
  </si>
  <si>
    <t>smmiller@pioj.gov.jm</t>
  </si>
  <si>
    <t>Ministry of Agriculture and Fisheries</t>
  </si>
  <si>
    <t>National Environment and Planning Agency</t>
  </si>
  <si>
    <t>National Works Agency</t>
  </si>
  <si>
    <t>Ministry of Tourism &amp; Entertinment</t>
  </si>
  <si>
    <t>JAM/NIE/Multi/2011/1</t>
  </si>
  <si>
    <t>Programme Component</t>
  </si>
  <si>
    <t>Government DA</t>
  </si>
  <si>
    <t>2.3 Implementation of rainwater harvesting and drip irrigation systems</t>
  </si>
  <si>
    <t xml:space="preserve">2.1 Establishment of Micro-dam
</t>
  </si>
  <si>
    <t>2.2 Establishment of small scale irrigation facilities</t>
  </si>
  <si>
    <r>
      <t xml:space="preserve">
</t>
    </r>
    <r>
      <rPr>
        <b/>
        <sz val="11"/>
        <color indexed="8"/>
        <rFont val="Times New Roman"/>
        <family val="1"/>
      </rPr>
      <t>Component 2</t>
    </r>
    <r>
      <rPr>
        <sz val="11"/>
        <color indexed="8"/>
        <rFont val="Times New Roman"/>
        <family val="1"/>
      </rPr>
      <t>: 
Enhancing the climate resilience of the agricultural sector by improving water and land management in select communities</t>
    </r>
  </si>
  <si>
    <t>2.4 Establishment and rehabilitation of soil conservation and land husbandry infrastructure</t>
  </si>
  <si>
    <t>Project Execution</t>
  </si>
  <si>
    <t>2.5 Establishment of Demonstration Plots</t>
  </si>
  <si>
    <r>
      <rPr>
        <b/>
        <sz val="11"/>
        <color indexed="8"/>
        <rFont val="Times New Roman"/>
        <family val="1"/>
      </rPr>
      <t>Component 3</t>
    </r>
    <r>
      <rPr>
        <sz val="11"/>
        <color indexed="8"/>
        <rFont val="Times New Roman"/>
        <family val="1"/>
      </rPr>
      <t>:
Improving institutional and local level capacity for sustainable management of natural resources and disaster risk reduction in the targeted vulnerable areas</t>
    </r>
  </si>
  <si>
    <r>
      <rPr>
        <b/>
        <sz val="11"/>
        <color indexed="8"/>
        <rFont val="Times New Roman"/>
        <family val="1"/>
      </rPr>
      <t>Component 1</t>
    </r>
    <r>
      <rPr>
        <sz val="11"/>
        <color indexed="8"/>
        <rFont val="Times New Roman"/>
        <family val="1"/>
      </rPr>
      <t>: Increasing the climate resilience of the Negril coastline</t>
    </r>
  </si>
  <si>
    <t>Development of Climate Risk Atlas</t>
  </si>
  <si>
    <t>Development of Adaptation Plans for vulnerable areas along Negril coastline</t>
  </si>
  <si>
    <t>Conducting workshops and farmer training in climate smart agriculture</t>
  </si>
  <si>
    <t>Establish farmer field schools to develop solutions and demonstrate good practices</t>
  </si>
  <si>
    <t>Climate change awareness and education programmes developed and implemented in project communities</t>
  </si>
  <si>
    <t>Training of Local Communities in Disaster Risk Reduction and Natural Resources Management</t>
  </si>
  <si>
    <t>Total Component 1</t>
  </si>
  <si>
    <t>Total Component 2</t>
  </si>
  <si>
    <t>Total Component 3</t>
  </si>
  <si>
    <t>Co-financing is not applicable to this programme</t>
  </si>
  <si>
    <t>Moderate</t>
  </si>
  <si>
    <t>Environmental: natural hazards (flood, drought, storms/hurricanes); pests and diseases.</t>
  </si>
  <si>
    <t>High</t>
  </si>
  <si>
    <t xml:space="preserve">Multiple Executing Entities
</t>
  </si>
  <si>
    <t>Risks associated with the complexity of maritime works (breakwater structures)</t>
  </si>
  <si>
    <t>Procurement Delays</t>
  </si>
  <si>
    <t>Implementation/ Operational: 
Delays in project implementation schedule</t>
  </si>
  <si>
    <t>Financial: budget over-runs/under-spend; mis-use of funds; inflation/ currency depreciation leading to increased costs for goods/services</t>
  </si>
  <si>
    <t xml:space="preserve">Executing Entity's readiness to implement, including availability of human resources and capacity for financial management </t>
  </si>
  <si>
    <t>Length (m) of breakwater installed</t>
  </si>
  <si>
    <t>No breakwater</t>
  </si>
  <si>
    <t>990m of breakwater installed</t>
  </si>
  <si>
    <t>number of irrigation and production schemes established in: St Thomas, St Ann, Trelawny, St Catherine, Clarendon, Manchester, St Mary</t>
  </si>
  <si>
    <t>Evidence of documentation and dissemination of best practices</t>
  </si>
  <si>
    <t>Number of adaptation plans for vulnerable sections of Negril</t>
  </si>
  <si>
    <t xml:space="preserve">0 water catchment facility in North Manchester </t>
  </si>
  <si>
    <t xml:space="preserve">0 irrigation and production schemes in the 21 targeted communities in 6 project parishes </t>
  </si>
  <si>
    <t>Inadequate access to irrigation facilities in selected communities in 6 project parishes</t>
  </si>
  <si>
    <t>Extensive soil erosion due to hillside farming, removal of forest cover and poor farming practices</t>
  </si>
  <si>
    <t>No climate-smart field schools in select communities</t>
  </si>
  <si>
    <t>Targeted communities do not have demonstration plots in place</t>
  </si>
  <si>
    <t>0 WUG in targeted communities</t>
  </si>
  <si>
    <t>No area specific public education programme</t>
  </si>
  <si>
    <t>No evidence of documented best practices in project areas</t>
  </si>
  <si>
    <t xml:space="preserve">Limited training in DRR for local entities in DRR and natural resource management, except the few hotels that have green certifications.  Limited exposure to training with specific focus on climate change </t>
  </si>
  <si>
    <t xml:space="preserve">No specific technical guidelines for  Negril </t>
  </si>
  <si>
    <t>0 risk atlas information  for storm surge and sea-level rise for Negril</t>
  </si>
  <si>
    <t>0 Plan</t>
  </si>
  <si>
    <t>45 schemes installed and operational in 15 communities serving over  750 male and female farmers</t>
  </si>
  <si>
    <t>App 18000m diversion /hillside ditches, 24600 individual basins, 3000m of waterway, 1200m continuous mound , 705 check dam/drop structures installed, 18000 m pineapple (vegetable barrier) and 13ha fruit forest and 15ha timber  planted impacting 5 Extension Areas</t>
  </si>
  <si>
    <t>Five demonstration plots established imparting skills, knowledge and techniques to 1510 farmers (male, female) who are adopting sustainable practices</t>
  </si>
  <si>
    <t>Full roll out of awareness building programme; 70% of residents sensitized.</t>
  </si>
  <si>
    <t xml:space="preserve">Information made available through virtual networks, RADA, parish libraries, College of Agriculture Science and Education, Jamaica Agriculture Society, Fishermen’s Cooperative, 4H Clubs and schools </t>
  </si>
  <si>
    <t>Training programmes targeted at fishers (mostly male), male and female youth , micro and small business owners and other groups completed</t>
  </si>
  <si>
    <t xml:space="preserve">One adaptation plan completed and in use </t>
  </si>
  <si>
    <t xml:space="preserve">Programme Title: </t>
  </si>
  <si>
    <t xml:space="preserve">Programme Summary: </t>
  </si>
  <si>
    <t>Programme Milestones</t>
  </si>
  <si>
    <t xml:space="preserve">Programme contacts:  </t>
  </si>
  <si>
    <t>Albert Daley, Climate Change Division, Ministry of Water, Land, Environment &amp; Climate Change</t>
  </si>
  <si>
    <t>a.daley@mwlecc.gov.jm</t>
  </si>
  <si>
    <t>Moderate to High</t>
  </si>
  <si>
    <t>Low disaster risk perception of some target communities</t>
  </si>
  <si>
    <t>List documents/ reports/ brochures / articles that have been prepared about the project.</t>
  </si>
  <si>
    <t>Programme Implementation
 (NIE)</t>
  </si>
  <si>
    <t xml:space="preserve">Stakeholder Buy-in
</t>
  </si>
  <si>
    <t xml:space="preserve">Stakeholder resistance against Breakwater </t>
  </si>
  <si>
    <t xml:space="preserve">An important lesson is the need to broaden stakeholder involvement ( segmenting and differentiating groups and related messages) on a continuing basis to prevent misconceptions mushrooming into dissent. It is also critical to establish relationship with community influencers/ gatekeepers/ local champions to enhance local ownership 
</t>
  </si>
  <si>
    <t>Installation of breakwater structures (preparatory activities including design and modelling; EIA process)</t>
  </si>
  <si>
    <t>Component 1</t>
  </si>
  <si>
    <t>Component 2</t>
  </si>
  <si>
    <t>Component 3</t>
  </si>
  <si>
    <t>NIE Fee</t>
  </si>
  <si>
    <t>Training of Communities in DRM</t>
  </si>
  <si>
    <t>Adaptation Plans</t>
  </si>
  <si>
    <t>Subtotal</t>
  </si>
  <si>
    <t>HS</t>
  </si>
  <si>
    <t>Governance and Oversight Framework established and functioning effectively</t>
  </si>
  <si>
    <t>Completion of Environmental Impact Assessment.   Procurement of consultants and contractor mobilization for construction of breakwaters; environmental monitoring of licenses and permits.</t>
  </si>
  <si>
    <t>MS</t>
  </si>
  <si>
    <t>Awareness Raising and Visibility</t>
  </si>
  <si>
    <t>Engagement of Consultant and Implementation of Communication Plan</t>
  </si>
  <si>
    <t xml:space="preserve">Implementing Entity  </t>
  </si>
  <si>
    <t>Micro Dam established; land husbandry curriculum developed; demonstration plots established and farmers have access to increased irrigation water and producion schemes</t>
  </si>
  <si>
    <t>Engagement of Training Officer and Development of Training Plan; Increase in number of residents who accept that climate risks are relevant to their community.
Procurement of Consultant for Storm Surge Modelling; completion of draft adaptation plans</t>
  </si>
  <si>
    <t xml:space="preserve">Contruction of breakwaters </t>
  </si>
  <si>
    <r>
      <t>PROJECT</t>
    </r>
    <r>
      <rPr>
        <b/>
        <sz val="18"/>
        <rFont val="Times New Roman"/>
        <family val="1"/>
      </rPr>
      <t xml:space="preserve"> INDICATORS</t>
    </r>
  </si>
  <si>
    <t>Number of rainwater harvesting and gravity drip irrigation systems  installed in: St Thomas, St Ann, Trelawny, St Catherine, St Mary, Clarendon</t>
  </si>
  <si>
    <t>Number of micro dams constructed in North Manchester</t>
  </si>
  <si>
    <t>Number of demonstration plots established in the Upper Rio Minho Watershed</t>
  </si>
  <si>
    <t>Number of water user groups established</t>
  </si>
  <si>
    <t>Number and volume of awareness raising materials (audio visual) targeted to specific age groups, occupation groups, sex and persons with disability</t>
  </si>
  <si>
    <t xml:space="preserve"> Number of (targeted) training programmes for local entities in DRR, natural resource management</t>
  </si>
  <si>
    <t>Guidelines and standards for beach restoration, shoreline protection for Negril</t>
  </si>
  <si>
    <t>Soil conservation and land husbandry infrastructure in Upper Rio Minho Watershed</t>
  </si>
  <si>
    <t>Number of climate-smart farmer field schools established in select communities</t>
  </si>
  <si>
    <t>Number of climate risk atlas for storm surge, sea level rise (specific for Negril)</t>
  </si>
  <si>
    <t>Best practices implemented and documented (from prior initiatives) include the Agro Eco-system Analysis whereby farmers are trained to analyse their farms to determine action threshold before application of integrated pest management strategies.  This information is currently disseminated through the RADA network and used by farmers within and outsideof the project areas.</t>
  </si>
  <si>
    <r>
      <rPr>
        <b/>
        <sz val="12"/>
        <color indexed="8"/>
        <rFont val="Times New Roman"/>
        <family val="1"/>
      </rPr>
      <t>Component 1</t>
    </r>
    <r>
      <rPr>
        <sz val="12"/>
        <color indexed="8"/>
        <rFont val="Times New Roman"/>
        <family val="1"/>
      </rPr>
      <t xml:space="preserve">
Increased climate resilience of the Negril coastline</t>
    </r>
  </si>
  <si>
    <r>
      <rPr>
        <b/>
        <sz val="11"/>
        <color indexed="8"/>
        <rFont val="Times New Roman"/>
        <family val="1"/>
      </rPr>
      <t>Component 2</t>
    </r>
    <r>
      <rPr>
        <sz val="11"/>
        <color indexed="8"/>
        <rFont val="Times New Roman"/>
        <family val="1"/>
      </rPr>
      <t xml:space="preserve">
Enhanced climate resilience of the agricultural sector through improved water and land management in select communities</t>
    </r>
  </si>
  <si>
    <r>
      <rPr>
        <b/>
        <sz val="11"/>
        <color indexed="8"/>
        <rFont val="Times New Roman"/>
        <family val="1"/>
      </rPr>
      <t>Component 3</t>
    </r>
    <r>
      <rPr>
        <sz val="11"/>
        <color indexed="8"/>
        <rFont val="Times New Roman"/>
        <family val="1"/>
      </rPr>
      <t xml:space="preserve">
Improved institutional and local capacity for sustainable management of natural resources and in disaster risk reduction in the targeted vulnerable areas.  Raising awareness for behaviour modification</t>
    </r>
  </si>
  <si>
    <t>Proper feasibility, scientific and environmental assessments  have been undertaken, including Environental Impact Assessment, Natural Resources Valuation; international procurement conducted  to garner the best available expertise.  Detailed conditions attached to Beach Licences to mitigate and minimize risks identified during EIA process. National  (specialized) agencies to provide technical oversight and environmental monitoring; clear technical specifications included in tender documents for construction; local monitoring committee to be formed to ensure compliance with environmental conditions and building standards.</t>
  </si>
  <si>
    <r>
      <t>Estimated cumulative total disbursement as of</t>
    </r>
    <r>
      <rPr>
        <b/>
        <sz val="11"/>
        <color indexed="10"/>
        <rFont val="Times New Roman"/>
        <family val="1"/>
      </rPr>
      <t xml:space="preserve"> October 31, 2015</t>
    </r>
  </si>
  <si>
    <t xml:space="preserve">Contingency planning; education programmes and pest/disease management
Partners and communities are advised to design implementation plans and schedules to take account of the peak 'adverse climatic events' period (June-November).  Specialized agencies (ODPEM, MET Service, etc.) provide information on how to respond in the event of such occurrences.  
Ongoing pest/disease control programmes are carried continuously by the Ministry of Agriculture &amp; Fisheries. Environmental Impact Assessment conducted and NRCA conditions imposed for construction-related environmental issues.
</t>
  </si>
  <si>
    <t xml:space="preserve">The NIE has  signed a MOU with Executing Entities which clearly outlines the roles and responsibilities of the respective parties.  Focal points have been identified within each agency to improve the coordination and communication process. 
 The establishment of the Programme Steering Committee (PSC) with regular meetings convened by the NIE ensures that a formal governance structure is in place and fully operational.  This allows for the provision of strategic oversight and coordination of interventions at the technical level.  Administratively, the PMU continues to successfully organize and coordinate activities involving stakeholders across different components, for example, National Stakeholders Consultations and Team Leaders Meetings.  
Generally, there is growing inter-agency co-operation among the Executing Entities evidenced by the inclusion of members from other agencies on several project committees to lend their expertise and support.  </t>
  </si>
  <si>
    <t>In order to expedite the execution of planned activities, the responsibility for procurement has been de-centralized to the respective Executing Entities.  The PMU continues to support all Executing Entities in the completion and approval of procurement plans with appropriate templates as per the GOJ Procurement Guidelines.  This enables the establishment of realistic lead times and proactive identification of special conditions such as required permits and seasonality of required materials/resources. 
Early in the start-up phase of implementation, provision was made by the NIE to build the capacity of Executing Entities and partner agencies.  To this end, there has been training in the relevant (GOJ) procurement guidelines and procedures aimed at enhancing accountability and institutional strengthening.  
Generally, there is cross-functional review of TOR development to ensure realistic scope and time alignment, especially for highly technical/specialized procurement.  Additionally, there is a 'no-objection' process instituted by the NIE which provides the requisite guidance and oversight thus ensuring that there is minimal delay in complying with relevant procurement guidelines</t>
  </si>
  <si>
    <t>Low to Moderate</t>
  </si>
  <si>
    <t>Low</t>
  </si>
  <si>
    <t xml:space="preserve">Low </t>
  </si>
  <si>
    <r>
      <t xml:space="preserve">Risk mitigation measures employed all contributed to reducing most of the relevant risks. One notable exception is the continuing opposition to the building of the breakwater structures (Component 1) by a group of stakeholders in Negril – preferring instead the option of beach nourishment.  </t>
    </r>
    <r>
      <rPr>
        <b/>
        <sz val="11"/>
        <rFont val="Times New Roman"/>
        <family val="1"/>
      </rPr>
      <t xml:space="preserve">
General mitigation measures undertaken included</t>
    </r>
    <r>
      <rPr>
        <sz val="11"/>
        <rFont val="Times New Roman"/>
        <family val="1"/>
      </rPr>
      <t xml:space="preserve">:
- Work plans/ budgets developed by Executing Entities and approved by NIE/PSC prior to undertaking activities for respective components
- Regular meetings with executing partners (physical and virtual); tiered reporting systems instituted; regular feedback provided re gaps identified in order to facilitate improvements
- Engagement of short-term support and adaptive management strategies to minimize implementation delays and assist in achieving planned outputs
- Meetings convened by NIE with senior management of Executing Entities to ensure high-level awareness, involvement and assistance in resolving implementation challenges.
- </t>
    </r>
    <r>
      <rPr>
        <u val="single"/>
        <sz val="11"/>
        <rFont val="Times New Roman"/>
        <family val="1"/>
      </rPr>
      <t>Regarding the construction of the breakwater structures</t>
    </r>
    <r>
      <rPr>
        <sz val="11"/>
        <rFont val="Times New Roman"/>
        <family val="1"/>
      </rPr>
      <t>:
o  in November 2014 three permits were issued by the Natural Resources Conservation Authority (NRCA), the local national authority with responsibility for the conservation, protection and proper use of Jamaica’s natural resources.  The NRCA attached several conditions to the permits aimed at addressing stakeholders’ concerns identified in the EIA process, and for the protection of the environment during and after the construction phase.  Stakeholders were informed via letters as well as public notices disseminated via local media.  Compliance with these conditions is to be monitored by NEPA. 
o In late April 2015 the Cabinet issued a Decision which endorsed the importance of the project to Jamaica’s efforts at shoreline protection and instructed that mediation be conducted with dissenting Negril stakeholders.  Since May 2015 the NIE, through the Disputes Resolution Foundation (DRF), has taken steps to initiate the mediation process by issuing invitations to the group. However, to date no meeting has been held as the stakeholders have not been available.  As the involvement of key local and national stakeholders is important enhance transparency and secure buy-in, the NIE and DRF will continue efforts to bring the parties to the table. 
o A local monitoring committee is to be formed to ensure the direct involvement of the community throughout the process
Given the experiences of the past years, the EE are now in a better position to perform according to expectations.</t>
    </r>
  </si>
  <si>
    <t>Possibility of General Elections in 2016 may affect mobilization/ timing of some activities</t>
  </si>
  <si>
    <t xml:space="preserve">A mobilization plan was developed and implemented in 2015 leading to improved awareness and more positive responses from the target communities.  Increased communication and awareness-raising activities relating to climate change impacts have been undertaken by the programme as well as on a national level and have led to a more informed populace.  </t>
  </si>
  <si>
    <t xml:space="preserve">Following the official launch and inception report, there was significant lag time in actual start-up among the Executing Entities.  Accordingly, the NIE continued to provide support to the Executing Entities to ensure the improvements in the implementation framework.  Entities have now confirmed the availability of physical facilities and availability of adequate and/or dedicated staff and other necessary resources.  
Regular meetings and other monitoring activities aimed at minimizing any negative impact on the programme.
</t>
  </si>
  <si>
    <t>Contingency planning - try to schedule activities out of the critical period as much as possible.</t>
  </si>
  <si>
    <t xml:space="preserve">Moderate </t>
  </si>
  <si>
    <t>Several water harvesting systems and irrigation infrastructure implemented</t>
  </si>
  <si>
    <t>Participation of all major stakeholder groupings was secured during the programme development phase and continues to be a high priority during implementation.  During the current implementation cycle there has been information, sensitization and mobilization sessions both at the level of the programme team as well as among target communities.  Special care is taken to involve local community groups and civil society organisations in programme activities.   The programme continues to receive the endorsement and support of the government in general and Climate Change portfolio Ministry.  Component 1 continues to require special attention as a group of (mostly) hoteliers prefer the option of sand nourishment and have opposed the construction of the breakwaters.  The project received the ‘green light’ from Cabinet and the agencies concerned.  Subsequently, the NIE  enlisted the services of the Disputes Resolution Foundation to lead the process of mediation and remains committed to deepening stakeholder involvement in the target communities.  
There is public information dissemination to keep stakeholders informed on a wider level beyond the Executing Entities and target communities.  This has been done via interviews with local media houses (print and electronic), production/wide dissemination of brochures; linkages with key national stakeholders and participation in related partner forums to improve understanding and commitment.</t>
  </si>
  <si>
    <t xml:space="preserve">30 rainwater harvesting; 20 ponds and springs 
210  gravity drip irrigation systems installed and operational and serving 40 male and 20 female farmers directly
</t>
  </si>
  <si>
    <t xml:space="preserve">Consultations held with land owners to validate participation with the project
5 farmers field schools have been mobilised, namely:
1. Plantain Garden River Farmers Group
2. Yallahs Farmers Group
3. Colbeck
4. Braco
5. Medina
Over 1300 (ratio of approx. 26% female/74% male) farmers have been trained in skills, knowledge and techniques for sustainable practices and land husbandry
</t>
  </si>
  <si>
    <t xml:space="preserve">Ten (10) climate-smart farmer field schools established and 90% farmers (male/female) trained to adopt climate smart  agriculture  practices </t>
  </si>
  <si>
    <t xml:space="preserve">Five (5) extension areas selected and 5 community sensitization sessions held with stakeholders.  The following results have been achieved to date:
Hillside Ditch                 (M) 11975
Individual Basin             (#) 11830
Live Barrier                     (M) 860
Continuous Mound       (M) 10397*
Water ways                     (M) 110 
Cover crop                    (H) 1.1
Fruit Forest                    (H)  0.9
Land Preparation         (H) 4.34
Ginger planted             (H) 2.52
Yam planted                 (H) 2.55
Plantain planted           (H) 2.1
Banana planted             (H) 1.6
Vegetable planted             (H) 0.2
*includes both demo plots and grants sub-component
</t>
  </si>
  <si>
    <t>At least 15 WUGs established and operational towards sustainable management of water resource</t>
  </si>
  <si>
    <t xml:space="preserve">30% completed. Maps and other outputs recently completed by ODPEM will be used by NEPA for preparation of guidelines for  beach restoration and shoreline protection.  Procurement process re-started for consultant to undertake development of the outputs 
</t>
  </si>
  <si>
    <t xml:space="preserve">Climate Risk Atlas reviewed by stakeholders and finalized </t>
  </si>
  <si>
    <t>One set of guidelines  and standards finalized and shared with community and other stakeholders</t>
  </si>
  <si>
    <t>Environmental monitoring (NEPA)</t>
  </si>
  <si>
    <t>Project Execution (NWA)</t>
  </si>
  <si>
    <t>November 1, 2014 - October 31, 2015</t>
  </si>
  <si>
    <t>Governance and Oversight - Programme Implementation</t>
  </si>
  <si>
    <t>Programme Performance Report (PPR)</t>
  </si>
  <si>
    <r>
      <t xml:space="preserve">Component 1 - Increasing the climate resilience of the Negril Coastline:
Hard engineering structures (breakwaters) will be installed to control coastal erosion in the most vulnerable sections of the Negril coastline to protect the beaches from climate related hazards such as seal-level rise and intense storms. Location: Long Bay, Negril
</t>
    </r>
    <r>
      <rPr>
        <b/>
        <sz val="11"/>
        <color indexed="8"/>
        <rFont val="Calibri"/>
        <family val="2"/>
      </rPr>
      <t>Component 2</t>
    </r>
    <r>
      <rPr>
        <sz val="11"/>
        <color theme="1"/>
        <rFont val="Calibri"/>
        <family val="2"/>
      </rPr>
      <t xml:space="preserve">- </t>
    </r>
    <r>
      <rPr>
        <u val="single"/>
        <sz val="11"/>
        <color indexed="8"/>
        <rFont val="Calibri"/>
        <family val="2"/>
      </rPr>
      <t>Enhancing climate resilience of the agricultural sector by improving water and land management in select communities</t>
    </r>
    <r>
      <rPr>
        <sz val="11"/>
        <color theme="1"/>
        <rFont val="Calibri"/>
        <family val="2"/>
      </rPr>
      <t xml:space="preserve">
Location: Manchester, Trelawny, St. Mary, St. Ann, St. Catherine, St. Thomas and Clarendon
</t>
    </r>
    <r>
      <rPr>
        <b/>
        <sz val="11"/>
        <color indexed="8"/>
        <rFont val="Calibri"/>
        <family val="2"/>
      </rPr>
      <t>Component 3</t>
    </r>
    <r>
      <rPr>
        <sz val="11"/>
        <color theme="1"/>
        <rFont val="Calibri"/>
        <family val="2"/>
      </rPr>
      <t xml:space="preserve"> - </t>
    </r>
    <r>
      <rPr>
        <u val="single"/>
        <sz val="11"/>
        <color indexed="8"/>
        <rFont val="Calibri"/>
        <family val="2"/>
      </rPr>
      <t>Improving institutional and local level capacity for coastal and agricultural adaptation and awareness raising for behaviour modification</t>
    </r>
    <r>
      <rPr>
        <sz val="11"/>
        <color theme="1"/>
        <rFont val="Calibri"/>
        <family val="2"/>
      </rPr>
      <t xml:space="preserve">
</t>
    </r>
  </si>
  <si>
    <r>
      <rPr>
        <u val="single"/>
        <sz val="11"/>
        <color indexed="8"/>
        <rFont val="Times New Roman"/>
        <family val="1"/>
      </rPr>
      <t>Component 1</t>
    </r>
    <r>
      <rPr>
        <sz val="11"/>
        <color indexed="8"/>
        <rFont val="Times New Roman"/>
        <family val="1"/>
      </rPr>
      <t xml:space="preserve"> </t>
    </r>
    <r>
      <rPr>
        <u val="single"/>
        <sz val="11"/>
        <color indexed="8"/>
        <rFont val="Times New Roman"/>
        <family val="1"/>
      </rPr>
      <t xml:space="preserve">- </t>
    </r>
    <r>
      <rPr>
        <b/>
        <sz val="11"/>
        <color indexed="8"/>
        <rFont val="Times New Roman"/>
        <family val="1"/>
      </rPr>
      <t>Increasing the climate resilience of the Negril coastline</t>
    </r>
    <r>
      <rPr>
        <u val="single"/>
        <sz val="11"/>
        <color indexed="8"/>
        <rFont val="Times New Roman"/>
        <family val="1"/>
      </rPr>
      <t xml:space="preserve">
</t>
    </r>
    <r>
      <rPr>
        <b/>
        <sz val="11"/>
        <color indexed="8"/>
        <rFont val="Times New Roman"/>
        <family val="1"/>
      </rPr>
      <t xml:space="preserve">Location: </t>
    </r>
    <r>
      <rPr>
        <sz val="11"/>
        <color indexed="8"/>
        <rFont val="Times New Roman"/>
        <family val="1"/>
      </rPr>
      <t xml:space="preserve">Long Bay, Negril
</t>
    </r>
    <r>
      <rPr>
        <u val="single"/>
        <sz val="11"/>
        <color indexed="8"/>
        <rFont val="Times New Roman"/>
        <family val="1"/>
      </rPr>
      <t>Component 2</t>
    </r>
    <r>
      <rPr>
        <sz val="11"/>
        <color indexed="8"/>
        <rFont val="Times New Roman"/>
        <family val="1"/>
      </rPr>
      <t xml:space="preserve">- </t>
    </r>
    <r>
      <rPr>
        <b/>
        <sz val="11"/>
        <color indexed="8"/>
        <rFont val="Times New Roman"/>
        <family val="1"/>
      </rPr>
      <t>Enhancing the climate resilience of the agricultural sector by improving water and land management in select communities</t>
    </r>
    <r>
      <rPr>
        <sz val="11"/>
        <color indexed="8"/>
        <rFont val="Times New Roman"/>
        <family val="1"/>
      </rPr>
      <t xml:space="preserve">
</t>
    </r>
    <r>
      <rPr>
        <b/>
        <sz val="11"/>
        <color indexed="8"/>
        <rFont val="Times New Roman"/>
        <family val="1"/>
      </rPr>
      <t>Location</t>
    </r>
    <r>
      <rPr>
        <sz val="11"/>
        <color indexed="8"/>
        <rFont val="Times New Roman"/>
        <family val="1"/>
      </rPr>
      <t xml:space="preserve">: Manchester, Trelawny, St. Mary, St. Ann, St. Catherine, St. Thomas and Clarendon
</t>
    </r>
    <r>
      <rPr>
        <u val="single"/>
        <sz val="11"/>
        <color indexed="8"/>
        <rFont val="Times New Roman"/>
        <family val="1"/>
      </rPr>
      <t>Component 3</t>
    </r>
    <r>
      <rPr>
        <sz val="11"/>
        <color indexed="8"/>
        <rFont val="Times New Roman"/>
        <family val="1"/>
      </rPr>
      <t xml:space="preserve"> - </t>
    </r>
    <r>
      <rPr>
        <b/>
        <sz val="11"/>
        <color indexed="8"/>
        <rFont val="Times New Roman"/>
        <family val="1"/>
      </rPr>
      <t>Improving institutional and local level capacity for coastal and agricultural adaptation and awareness-raising for behaviour modification</t>
    </r>
    <r>
      <rPr>
        <sz val="11"/>
        <color indexed="8"/>
        <rFont val="Times New Roman"/>
        <family val="1"/>
      </rPr>
      <t xml:space="preserve">
</t>
    </r>
    <r>
      <rPr>
        <b/>
        <sz val="11"/>
        <color indexed="8"/>
        <rFont val="Times New Roman"/>
        <family val="1"/>
      </rPr>
      <t>Location:</t>
    </r>
    <r>
      <rPr>
        <sz val="11"/>
        <color indexed="8"/>
        <rFont val="Times New Roman"/>
        <family val="1"/>
      </rPr>
      <t xml:space="preserve">  Westmoreland/Hanover; target communities in Component 2 </t>
    </r>
  </si>
  <si>
    <t>01/03/2016 (original programme end date)
Programme extension to be requested by NIE</t>
  </si>
  <si>
    <t>Sept-December 2015</t>
  </si>
  <si>
    <t>www.adaptja.pioj.gov.jm</t>
  </si>
  <si>
    <t>National Implementing Entity</t>
  </si>
  <si>
    <t>Preparatory information completed; procurement process in train for consultant needed to develop the guidelines and standards.
NEPA has re-initiated procurement process to identify a suitable consultant.</t>
  </si>
  <si>
    <t>Stakeholder Engagement/Consultations</t>
  </si>
  <si>
    <t>Stakeholders Effectively Engaged
National Stakeholders Consultation held</t>
  </si>
  <si>
    <t>Design of irrigation systems completed and necessary permits and/or waivers have been secured.  Safety gears and administrative equipment have been procured. 
Fourteen (14) systems using roof catchment and tanks have been installed, including schools with meal-assistance programmes for students. Three (3) rain water harvesting systems using tanks  and catchment were rehabilitated.  
210 gravity drip irrigation systems have  been installed in 7 parishes: 103 directly with AF resources and an additional 107 in collaboration with another agriculture project.</t>
  </si>
  <si>
    <t>WUGs for sustainable use of water resources; training of community members in dispute resolution will reduce fractious relationships.  Important linkages/partnerships have continued with NGOs, climate change related projects and other community organisations for greater synergy.  The education and training in Disaster Risk Reduction will enhance understanding, personal responsibility and hopefully lead to behaviour modification and better environmental stewardship; direct link with national priorities via collaboration with Vision 2030.</t>
  </si>
  <si>
    <t xml:space="preserve">Approval Process for Construction Contractor  </t>
  </si>
  <si>
    <t>Contractor mobilization and Prepation of stockpile site</t>
  </si>
  <si>
    <t xml:space="preserve">Environmental Monitoring </t>
  </si>
  <si>
    <t>PROJECTED COSTfor new project year</t>
  </si>
  <si>
    <t>Implementation of Rain water harvesting and drip irrigation systems</t>
  </si>
  <si>
    <t>Small Scale Irrigation and Productivity Schemes</t>
  </si>
  <si>
    <t>Land Husbandry Infrastructure in N. Clarendon</t>
  </si>
  <si>
    <t>Maintenance of Demonstration Plots in Upper Rio Minho Watershed</t>
  </si>
  <si>
    <t>Training in Proper Water and Land Management</t>
  </si>
  <si>
    <t>Climate smart Farmer Field School</t>
  </si>
  <si>
    <t>Development of Guidelines and standards for Beach Restoration</t>
  </si>
  <si>
    <t>Risk Atlas Development/Finalization</t>
  </si>
  <si>
    <t>Financial information:  cumulative from programme start to October 31, 2015</t>
  </si>
  <si>
    <t>Mitigating measures include:
- Media engagement: comprehensive briefing of key opinion leaders and writers in the media on the purposes and achievements of GOJ/AFP.  Two editorial roundtables with the national dailies, the Gleaner and the Jamaica Observer.  The Jamaica Observer’s lead story on March 3 re the coastal erosion of Negril provided some insights into the proposed GOJ/AFP intervention and the thinking behind it.  
JIS Think Tank session.  NEPA continues to expand the media conversation by providing generic public education information on coastal erosion.  The objective is to assist the public in understanding the current and anticipated environmental impacts of CC and the necessity of the proposed interventions in combatting the harmful effects.
- Vignette and brochures produced and disseminated with specific information on what the project is about and how it will help -- this information has been widely shared (including print and electronic media) in the hope of raising awareness, enabling objective review and reasoned decision-making.
- Attempts made by NIE to directly engage/consult with stakeholders.  
Every effort is being made to keep the public informed and disseminating the GOJ/AFP message.</t>
  </si>
  <si>
    <t xml:space="preserve">Low  </t>
  </si>
  <si>
    <t>The Programme Steering Committee (PSC) continued to serve as the main mechanism for the provision of technical advice and oversight during the period under review.  Four (4) PSC meetings were convened in 2015 -- three (3) regular and one (1) extra-ordinary.   The PSC membership is comprised of persons from a cross-section of stakeholders with technical interest in and knowledge of natural hazards, risk and climate change issues; including community representatives, relevant government Ministries, Departments and Agencies, the Private Sector Organization of Jamaica, Academia, and NGO partners.   The PSC has effectively assisted with resolving strategic level issues and addressing risks that have the potential to adversely affect the implementation of the programme.
The PMU continued with monitoring visits to all Executing Entities to verify reports submitted by Programme Partners against source documents.   Arising from these visits, feedback was provided, including recommendations for improvement, where necessary.  Several field visits were undertaken by members of the PMU to meet with existing/proposed beneficiaries in target communities. These visits served to confirm that work (on-the-ground) and results conformed to requirements.  The PMU continued the series of regular team meetings (six such meetings during the reporting period) with executing partners to support the implementation process.  The meetings provided a platform for knowledge sharing while fostering inter and intra-agency collaboration.
• External audit conducted by Ernst &amp; Young, Chartered Accountants (EY), covering the period from programme inception to October 31, 2014.
• Mid-Term Review underway; interviews /focus group discussions held with several stakeholders.  Draft report being reviewed for finalization.
In keeping with the terms of the Memoranda of Understanding between the NIE and Executing Entities,  more than 20 ‘no-objection’ requests from partners were processed by the PMU during the period under review.   The objective of this review is to ensure that the procurement process is fair and transparent, and complies with the requisite procurement guidelines.
In April/May 2015 the NIE responded to requests for information from the Office of the Public Defender (OPD) and Office of the Contractor-General (OCG) in relation to complaints made by Negril stakeholders.  Later follow-up efforts by the NIE (Oct 2015) with the OCG and OPD yielded the response that their review is still ongoing.   
The NIE kept its portfolio Minister as well as the AF Secretariat updated on significant occurrences throughout the project year.</t>
  </si>
  <si>
    <t xml:space="preserve">Stakeholder consultations continued during the reporting period:
The PMU attended a meeting of the Negril Resort Board, on November 6,2014 where a report on storm surge modelling and sea level rise scenarios for the Negril Climate Risk Atlas was presented.
On November 10, 2014 NEPA convened a follow-up public meeting (first one was July 29) at the Negril Community Centre to inform stakeholders of 2 important changes based on their feedback to the EIA report.  The changes are (a) the mouth of the river will not be dredged as originally proposed, and (b) the staging area (construction campsite) will be removed following the construction activities.  There were 47 persons in attendance and members of the group reportedly expressed their appreciation for the follow-up meeting which showed that their concerns were being taken seriously. 
- On November 28, 2014, the Natural Resources Conversation Authority (NRCA) Board approved three permits applied for by the National Works Agency after considering all relevant comments from the Negril stakeholders as well as the wider public.  The permits included several conditions for addressing the community’s concerns.  Key stakeholders were informed via letter in December 2014 and the general public via media releases from NEPA. 
In February,  the Director-General of the PIOJ invited the stakeholders to a meeting to discuss their concerns re the project; a reply was received in early March indicating that the proposed dates were not convenient for the Negril team.
Due to the prolonged nature of the process the matter was elevated to the level of the Cabinet. A Cabinet Decision was rendered in April 2015 which, inter alia, endorsed the implementation of the project and authorized a timed mediation process with the opposing stakeholders.  In our efforts to give effect to the Decision, the NIE wrote to the Dispute Resolution Foundation (DRF), a private voluntary organisation, to enlist their assistance in leading the mediation process with a view to resolving the concerns raised about the project.   The DRF wrote to both parties and set out their guidelines for effective mediation and has since made attempts to convene meetings.  So far, none of the dates proposed have been convenient for the dissenting stakeholders.
The NIE remains optimistic that there will be a positive outcome to the mediation process.
Brief provided to the Dispute Resolution Foundation regarding mediation process with Negril stakeholders (Component 1).  Intensive follow-up activities continued with the Dispute Resolution Foundation re dates for proposed mediation with Negril stakeholders.  
The Programme collaborated with Friedrich Ebert Stiftung and the UWI Institute of Gender &amp; Development Studies, Mona Unit, to facilitate a teach-in on ‘Gender and Climate Change’  for beneficiaries from target communities in rural Jamaica.  An overview of the GOJ/AF Programme was presented by the Programme Manager and key issues relating to climate change adaptation were clarified.
The Annual  Stakeholders Consultation (NSC) was held at Alhambra Inn, Kingston, on October 23, 2015.  The event saw the attendance/participation of more than 70 stakeholders in attendance from parishes of St. Thomas, Clarendon, St. Catherine and St. Ann.   The NSC is part of the overall efforts of raising awareness of the stakeholders to the importance of climate change adaptation and fostering a sense of personal responsibility.  It also aims to strengthen linkages and an increased  sense of ownership among beneficiaries.  
</t>
  </si>
  <si>
    <t>Budget planning workshops; Regular reviews of EE reports, environmental scanning to keep abreast of latest developments. Comprehensive Memoranda of Understanding (MOU) signed with Executing Entities to establish operational modalities; work plans/budgets must be approved by the NIE/ Programme Steering Committee (PSC) prior to disbursement of funds; The NIE developed financial reporting templates/procedures and provided training to partners in use thereof; convened regular programme review meetings and continued periodic monitoring visits to Executing Entities locations.</t>
  </si>
  <si>
    <t>Implementation planning is coordinated by the PMU annually (with iterations during the year as better information becomes available) in order to meet target dates.  Even though stakeholders’ interests are aligned with the objectives of the respective programme components, the NIE has found that the EEs apparently continue to set overly optimistic schedules (based on best case scenarios) which are then difficult to maintain.   The PMU therefore continues to work with EEs to:
• Establish clear milestones and measurable performance indicators to ensure that staff and consultants meet their obligations on time.
• Arrange formal programme reviews on a regular basis (eg., via quarterly PSC meetings)
• Set realistic expectations and formulate recovery plans where activity completion is behind schedule.</t>
  </si>
  <si>
    <t xml:space="preserve">Modelling studies were done in December 2013 at the Centre of Applied Coastal Research Ocean Laboratory at the University of Delaware, USA.  Based on performance and testing, the 2 proposed breakwaters have been designed to withstand event with 100-year return period
The Environmental Impact Assessment (EIA) of the breakwater structures to be built in Negril was published and opened for comments by the public.  It involved a survey of 355 stakeholders and 4 focal group meetings in Negril between January-March 2014.  Public presentation was convened on July 29, 2014.   Following this, the public had a period of 30 days within which to make additional submissions.    In November 2014, the NRCA approved three licences to allow for construction of the breakwaters.  These permits had conditions attached to address environmental and other concerns identified during the EIA process.  Key stakeholders in Negril were informed via letters issued by NEPA; the public was informed via media releases.  
Source material has been identied; the NWA has since updated the relevant Tender documents to reflect the permit conditions and RFPs have recently been issued to pre-qualified contractors.
Due to opposition from a group of stakeholders, the pace of implementation has been negatively impacted, however, efforts are continuing to be made to engage in mediation with the aggrieved stakeholders, in order to negotiate a workable solution.
</t>
  </si>
  <si>
    <t xml:space="preserve">All five demonstration plots for land husbandry practices have been substantially (&gt; 90%) established and farmers continue to receive training in soil conservation and other climate-smart agriculture techniques.   Approximately 1300 farmers successfully completed training in skills, knowledge and techniques on sustainable land husbandry practices. The draft of the Farmer Field School curriculum has been produced by RADA and plans are in place for training to be accelerated in 2016.
Due to land tenure and geo-technical issues and following several attempts to identify potential alternative location sites, there has been a scope change in relation to the establishment of a micro-dam in N. Manchester.  Alternatively, several water retention structures have begun to be constructed/rehabilitated to serve the needs of the respective communities.  A concrete tank with a capacity of 16000 gallons has been rehabilitated in Bushy Park, Manchester and supplies 15 drip irrigation systems via smaller water tanks.  Fourteen (14) systems using roof catchment and tanks have been installed, including several schools which run meal assistance programmes for students.  Three (3) rainwater harvesting systems using tanks and catchment have been rehabilitated.  103 gravity drip irrigation systems have been installed in 7 parishes with the direct assistance of the GOJ/AFP; another 107 have been finalized in collaboration with another climate change project.  Draft designs have been completed for other water harvesting infrastructure and 1 earthen pond is in an advanced stage of completion. Five Farmer Field Schools (FFS) have been organized. Fourteen (14) farmer/ water users’ groups (WUG) have been mobilized/strengthened.  A Rural Sociologist was engaged mid-2015 and has assisted in team building and facilitating the formal registration of the groups.  Approximately 5 groups have since been registered with the Department of Cooperatives and Friendly Societies and several others are in various stages of the registration process.  One WUG (Yallahs) has received training in conflict resolution and disputes resolution. 
The capacity of partner agency (RADA) was built significantly with the training of thirty (30) Extension Officers in skills, knowledge and techniques of climate smart agriculture.
Positive synergies have been formed, including collaboration with Food for the Poor which provided 22 hand-tractors to farmers, thereby supplementing the resource base of the GOJ/AFP beneficiaries.  
More than 800 hectares of crops (onions, irish potato, hot peppers, cabbage, pumpkin, etc.) have been established across the target parishes, impacting over 2000 farmers.  Significant economic benefits have resulted from these activities with over J$1B earned by beneficiaries.
</t>
  </si>
  <si>
    <t xml:space="preserve">A training officer was engaged by ODPEM and training plan developed and implemented.  Increased mobilization efforts helped to combat previous low community support and participation, as well as low disaster risk perception by residents.  These efforts were complemented by the operationalization of the GOJ/AFP Communication Strategy and Action Plan in 2015.  50 persons (29 from Hanover and 21 from Westmoreland) were trained in standard First Aid in July 2015.  A Natural Resources Management (NRM) consultant engaged and training curriculum is at advanced stage of development.  
Training of communities in NRM is slated to begin early 2016.  Vulnerability Capacity Assessment has been conducted with residents of Hanover and Westmoreland communities in partnership with the Jamaica Red Cross.  ODPEM also partnered with the Jamaica Fire Brigade to facilitate disaster risk management and safety wardens training sessions. Initial Damage Assessment (IDA) training was conducted in June 2015 in select communities.
A consulting firm was engaged to develop storm surge modelling and sea level rise scenarios.  Data collection via bathymetric and topographic (aerial) surveys was done and wave overtopping analysis conducted. The storm surge modelling report was completed and the findings shared withlocal planning authorities, including  Parish Disaster Committees and 2 Parish Councils (Westmoreland/Hanover). 
In relation to the risk atlas, asset-mapping has been completed with ~4700 assets mapped using GPS; digitization of 5 community hazard maps has also been completed and the validation process done.  The draft climate risk atlas has been completed.  This output will now be reviewed by technical experts as well as shared at various stakeholders consultations (eg. local planning authorities) before finalization.  NEPA has re-commenced the procurement process to identify a suitable consultant to undertake work on the guidelines and adaptation plans for beach restoration.
</t>
  </si>
  <si>
    <t xml:space="preserve">Issues of collaboration and capacity constraints among programme partners have improved through the intervention and assistance of the NIE and PSC; this has contributed to the strengthening of project management capacity.    Notwithstanding the challenges affecting component 1 (stakeholder dissent) and the prolonged drought which stymied execution of some agriculture-related activities, the pace of implementation has shown encouraging signs of improvement during the period under review.   
 The PIOJ continues to work with our partners to ensure that the overall direction of the programme remains in line with the agreed targets. Dialogue with the respective stakeholders to identify alternative solutions is a regular feature of NIE/EE interaction.  The GOJ/AFP continues to establish synergistic relationships with other organisations and initiatives/projects while leveraging existing resources - this has helped to improve the value-added to our beneficiaries.  The governance structure remains strong and there is buy-in at the political level.   Engagement of the dissenting group is being actively pursued via mediation led by the Disputes Resolution Foundation of Jamaica in the hope that the issues will be satisfactorily addressed. 
Going forward, the NIE will ensure the implementation of any recommendations for continued improvements which may be identified by the  Mid-Term Review currently underway. 
It will be necessary to seek an extension of time beyond the current expiration date to ensure completion of the programme and attainment of the agreed objectives.
</t>
  </si>
  <si>
    <t xml:space="preserve">Key lessons include:
 - Nature and complexity (especially of environmental dynamics) requires a number of scientific studies to be done and this has implications for both cost and time.
- The need to address perceived gaps in consultation process on an ongoing basis by strengthening the mechanisms for the engagement of all stakeholders; 
- The importance of understanding the dynamics of various groups within the community and their influences
- The need for clear distillation of the effects of climate change on livelihoods/ businesses before implementation of planned activities can begin successfully. 
The programme approach is to build partnerships with key national institutions (both State and NGO) in order to facilitate progress towards delivery of outputs and shared objectives.
Integration of the Programme Management Team across different agencies via regular team sessions has allowed for strengthening relationships among government institutions as well as providing a platform for coordinated implementation and capacity development. The effective functioning of the PSC allows for transparency and good governance of the implementation process.
Adequacy of technical capacity, lack of dedicated resources and competing priorities within Executing Entities continued to stymie progress of implementation in year 3, although to a lesser extent than in the preceding years.
</t>
  </si>
  <si>
    <t xml:space="preserve">Continuing negative stakeholder perception of and a conflation of a wide range of prior community issues manifested in opposition to the proposed intervention in Component 1.  This slowed the rate of progress as significant time and effort has had to be spent addressing the concerns and seeking to allay the fears expressed by the stakeholders.  
Three Beach Licences  (environmental permits) were granted by the NRCA in November 2014; however the construction phase of the breakwaters did not begin as planned due to several factors, including unsuccessful attempts to begin the mediation process.
The prolonged dry spell slowed the implementation of the agro-forestry component of the demonstration plots; this was compounded by heavier than anticipated rainfall at the start of the onion season.  Procurement delays continued to be experienced in the design and installation of rainwater harvesting system using ponds/ tanks due in part to non-responsive bids; this necessitated re-tendering exercises.  To alleviate the capacity constraints within the MOAF project team, a Procurement Officer was engaged on a short term basis.  This has contributed to expediting planned procurement activities.
 The Natural Resources Management (NRM) activities (Component 3) experienced significant delays due to procurement challenges, competing priorities and limitations in partner capacity.  Measures taken to address this included procurement support by the PMU.  Lack of responses to the initial advertisements for a consultant to undertake work on adaptation plans has slowed progress on this sub-component.  This has necessitated a revision of the TORs and initiation of re-tendering process.
Generally, there was more direct, deliberate and fruitful interactions between senior management (eg. Permanent Secretaries, CEOs) of partner agencies and the PMU resulting in noticeable implementation gains.   The NIE will continue to provide effective support and follow-up at different levels.
</t>
  </si>
  <si>
    <t>The programme engaged a Rural Sociologist under component 2 to assist with formalizing farmers groups  and contributing to the sustainability efforts.  A Procurement Officer and GIS Analyst were also hired to provide short term technical assistance to implementation efforts.</t>
  </si>
  <si>
    <t xml:space="preserve">The NIE collaborated with Freidrich Ebert Stiftung  and University of the West Indies Institute for Gender and Development Studies in facilitating  two workshops during the reporting period.  The first was a Teach-in on Gender and Climate Change’ focussed on mainstreaming gender into project implementation, which served as an additional training activity to the gender training provided in early 2014.  Twenty (20) beneficiaries of the GOJ/AFP participated. The second collaboration was on ‘A world without Hunger’ project which examined social and structural barriers associated with gender inequality in rural communities as well as agricultural-based sustainable livelihoods.  Beneficiaries from the parishes of St. Mary, St. Thomas and Manchester participated.  
The GOJ/AFP continues to target benefits for both men and women who have benefitted from increased community interventions with the engagement of a Rural Sociologist. Ongoing activities such as workshops, stakeholder sensitization sessions, etc., are planned and executed on select days and during hours which guarantee greater participation of both men and women from the target communities.  As a result, both men and women have been actively involved in programme activities.   
</t>
  </si>
  <si>
    <t>A water storage and drip irrigation system was established in Bushy Park, Manchester.  The tank supplied several small reservoirs which were in turn connected to drip irrigation systems.  This is a good example of partnership as the costs of the equipment were borne by the programme, however the beneficiaries were responsible for building the base of the tanks. The initiative has helped by extending water availability to the area and to this category of farmers selected from among the most vulnerable.   It will also serve as demonstration of best practice which can be replicated by other farmers both within and outside the project area in order to improve productivity in drought-prone areas.</t>
  </si>
  <si>
    <t>In the future, a Cost Benefit Analysis (CBA) and Natural Resources Valuation (NRV) could be used in the process of prioritising adaptation measures from a list of possible adaptation options to improve stakeholder confidence and secure greater levels of buy-in</t>
  </si>
  <si>
    <t>Development of land husbandry curriculum will allow for replication outside of the programme target areas, as well as application of the farmer field school technology.
When developed/finalized, the risk atlas,  adaptation plans and guidelines can be used as tools by other coastal communities</t>
  </si>
  <si>
    <t>One of the more successful areas relate to formalization of WUGs under Component 2 which has contributed to greater community cohesion and involvement. On the economic level the involvement of the programme in import-substitution programme via the agro parks (onions and irish potato) which has helped to save foreign exchange for the island as well as promote better food security.  Livelihoods have been positively impacted by, inter alia, the establishment of demonstration plots and training in land husbandry techniques. In Thompson Town, Clarendon, for example, twenty-five (25) farmers including several women who are heads of households have pooled their resources to effectively manage the community demonstration plot for skills-building and income generation.  More than 800 hectares of crops (onions, irish potato, hot peppers, cabbage, pumpkin, etc.) have been established across the target parishes, impacting over 2000 farmers.  Significant economic benefits have resulted from these activities with over J$1B earned by beneficiaries.</t>
  </si>
  <si>
    <t xml:space="preserve">In the development of the GOJ/AFP the NIE utilized the specific experience of several partners such as the Negril Coral Reef Preservation Society, Panos Caribbean,  The Hazard Risk Reduction and Climate Change Adaptation Thematic Working Group, hoteliers, academics and public sector agencies. During implementation, expertise in coastal simulations by the University of Delaware has been employed, and Environmental Impact Assessment study was commissioned and carried out.  The EIA study and Natural Resource Valuation (NRV) were prepared by independent consultants and provided objective bases for assessing the proposed interventions against other alternatives.  
Communities/groups under component 2 were initially identified by the RADA network of extension officers in accordance with the Ministry of Agriculture and Fisheries' (MOAF) plans for food security.  During implementation MOAF has continued to utilize information on food security and priority crops to inform the nature and timing of interventions in the target communities.
The FFS concept was chosen to provide crop training in a group based, practical setting using the demonstration plots and other fields to improve land and water management.  This approach to training helps to maximise the limited resources and the  ‘learning by doing’ approach enhances the knowledge transfer for sustainable agricultural practices.   Similarly, WUGs bring communities/farmers together to better manage the use of an important, but often limited resource (water).  The WUG approach helps to build social capital formation and promotes inclusiveness which facilitates sustainability.
</t>
  </si>
  <si>
    <t xml:space="preserve">Pre-Construction/design phase Consultants Engaged and drawings, engineering design and modelling studies for breakwater completed
- Verification and approval of source material and Material Assessment Report completed
Environmental Impact Assessment (EIA) and Natural Resources Valuation completed
Several community sensitization meetings/ consultations held
Environmental permits and licences issued for construction works; letters sent to key stakeholders while general public notified via press release
NWA has completed the Requests for Proposal (RFP)  for the Construction Phase;  The RFPs  have been updated with provisions  to allow for satisfaction of the NRCA pre-conditions attached to the Beach Licences
Procurement activities in progress for Enforcement Officers (NEPA) to carry out monitoring activities during the construction phase.  Tender documents recently issued to pre-qualified contractors.
</t>
  </si>
  <si>
    <t xml:space="preserve"> Nineteen (19) of the 24 P &amp; P schemes have been approved and  disbursed.  Forty-three (43) communities identified and shortlisted; 
14 Farmers  groups were mobilised for establishment of Irrigation and Production Schemes </t>
  </si>
  <si>
    <t xml:space="preserve">   
Currently all 5 plots have been established and the land husbandry infrastructure is 80% complete.  The communities are Crooked River, Thompson Town, James Hill and Kellits.   Two (2) workshops were held in Thompson Town and Crooked River.  A land husbandry specialist has been assigned to the project.  </t>
  </si>
  <si>
    <t xml:space="preserve">Several sites in North Manchester visited and evaluated.  Land tenure and geo-technical issues  have necessitated a review of the proposed output.  Based on feasibility assessment, the decision has been taken to replace micro dam with alternative water retention structures and water harvesting systems (scope change)
Three small-scale irrigations systems installed </t>
  </si>
  <si>
    <t>GOJ/AFP programme impact was creatively documented in three film vignettes of the success of beneficiaries and in projects on the ground for the respective components. Three dramatized PSAs were also produced for future use on radio and website promotions.
Training Officer employed and community mobilization plan developed 
KAP Survey completed and provided basis for developing Training Plan.
Six (6) sensitization/training sessions conducted in four target communities.  Approximately 120 persons were in attendance.
Over 130 persons from the parishes of Westmoreland and Hanover have been trained in basic disaster risk management .  Other training conducted including hurricane and fire safety, standard First Aid (with certification), and Safety Wardens Training for small hotels (18 persons) in collaboration with the Jamaica  Fire Brigade.
The community hazard mapping process is a critical output which will support training component of the project by providing information about the respective communities. Information about the particular communities may include areas likely to be affected by various hazards and location of vulnerable elements such as population, buildings, infrastructure, and livelihoods. Additionally these maps will help to minimize potential loss of physical assets, human resources, and environmental capital.
Development of NRM training material is advanced and training of communities wil begin early 2016.</t>
  </si>
  <si>
    <t>Adverse publicity generated from continued push back/media campaign (Component 1)</t>
  </si>
  <si>
    <t xml:space="preserve">Stakeholder consultations continued during the reporting period:
- On November 10, 2014 NEPA convened a follow-up public meeting (first one was July 29) at the Negril Community Centre to inform stakeholders of 2 important changes based on their feedback to the EIA report.  The changes are (a) the mouth of the river will not be dredged as originally proposed, and (b) the staging area (construction campsite) will be removed following the construction activities.  There were 47 persons in attendance and members of the group reportedly expressed their appreciation for the follow-up meeting which showed that their concerns were being taken seriously. 
- On November 28, 2014, the Natural Resources Conservation Authority (NRCA) Board approved three permits applied for by the National Works Agency after considering all relevant comments from the Negril stakeholders as well as the wider public.  The permits included several conditions for addressing the community’s concerns.  Key stakeholders were informed via letter in December 2014 and the general public via media releases from NEPA. 
- February 2015 the NIE team met with (i) Hon. Minister of Finance &amp; Planning, and (ii) number of other public officials including two government ministers (both Members of Parliament for the Negril area) regarding the problems affecting the component.   The Director-General of the PIOJ invited the opposing stakeholders to a meeting to discuss their concerns re the project; a reply was received in early March indicating that the proposed dates were not convenient for the Negril team.
- Due to the prolonged nature of the protests, the matter was elevated to the level of the Cabinet. A Cabinet Decision was rendered in April 2015 which, inter alia, endorsed the implementation of the project and authorized a timed mediation process with the opposing stakeholders.  In our efforts to give effect to the Decision, the NIE wrote to the Dispute Resolution Foundation (DRF), a private voluntary organisation, to enlist their assistance in leading the mediation process with a view to resolving the concerns raised about the project.   The DRF wrote to both parties in June, setting out their guidelines for effective mediation and proposing dates of July 16-17 for mediation to begin.   The PIOJ accepted the dates; however, the Negril team was reportedly unavailable.  In October the DRF made another attempt  and proposed 3 sets of dates to begin mediation to which the Negril team responded that  none of the dates proposed were convenient and they would not be available before 2016.  The NIE has asked the DRF to continue trying for a mutually convenient date.
-In April/May 2015 the NIE responded to requests for information from the Office of the Public Defender (OPD) and Office of the Contractor-General (OCG) in relation to complaints made by Negril stakeholders.  Later follow-up efforts by the NIE (Oct 2015) with the OCG and OPD yielded the response that their review was still ongoing.
In the meantime, PSC members from the community have been requested to share project information with stakeholders to keep them informed.
</t>
  </si>
  <si>
    <t xml:space="preserve">Measures put in place include improving the administrative framework among partners.  In this regard there have been changes in Memorandum of Understanding (MOU) between the NIE and NEPA;  a new MOU has been entered into between the Ministry with responsibility for Climate Change and the Environment (MWLECC) and the PIOJ.  This will facilitate the observance of FIDDIC rules during the construction phase and make a clear distinction between regulator and contractor.  
To improve programme results, meetings were convened by the PMU with heads/senior management personnel of the Executing Entities to make them aware of the continuing delays in execution and solicit their commitment to supporting the GOJ/AFP.  The response has been positive
Efforts are being pursued to maintain/ improve continuity in visibility and communications for awareness building and to enhance stakeholder engagement.
- Collaboration with local organisations and agencies (Food for the Poor, Jamaica Red Cross, FES/AGDS) to engage communities/ individual beneficiaries.  This facilitated (i) faster land preparation in a less labour-intensive manner, and (ii) more effective mobilization and increased stakeholder participation.
- engagement of short term technical assistance to address adequacy of (human) resources and provide technical expertise to executing entities (MOAF and ODPEM)
</t>
  </si>
  <si>
    <r>
      <rPr>
        <u val="single"/>
        <sz val="11"/>
        <color indexed="8"/>
        <rFont val="Times New Roman"/>
        <family val="1"/>
      </rPr>
      <t>Documents/reports/brochures/articles</t>
    </r>
    <r>
      <rPr>
        <sz val="11"/>
        <color indexed="8"/>
        <rFont val="Times New Roman"/>
        <family val="1"/>
      </rPr>
      <t xml:space="preserve"> </t>
    </r>
    <r>
      <rPr>
        <u val="single"/>
        <sz val="11"/>
        <color indexed="8"/>
        <rFont val="Times New Roman"/>
        <family val="1"/>
      </rPr>
      <t>prepared during the reporting period</t>
    </r>
    <r>
      <rPr>
        <sz val="11"/>
        <color indexed="8"/>
        <rFont val="Times New Roman"/>
        <family val="1"/>
      </rPr>
      <t xml:space="preserve">:
Fact Sheets/FAQs prepared on all 3 programme components
Signage  affixed to storage tanks in several parishes/communities - serves to identify AF/partners with on the ground activities
Telephone Interview with Gleaner on March 11, 2015.  Related article published on March 19, 2015.
1. Dialogue still on about Negril breakwater project –
 http://jis.gov.jm/dialogue-still-negril-breakwater-project/
Newspaper article on GOJ/AFP support to successful crop yield (Jamaica Observer - March 19, 2015)
2. Agricultural sector benefiting from Adaptation Fund –
 http://jis.gov.jm/agricultural-sector-benefitting-adaptation-fund/
3. Adaptation fund programme building climate change resilience  -
 http://jis.gov.jm/adaptation-fund-programme-building-climate-change-resilience/
Agriculture Sector Benefitting from Adaptation Fund (JIS - April 11, 2015)
- Partnered with Ministry of Water, Land, Environment and Climate Change (MWLECC)  and placed advertorial in the Jamaica Observer World Earth Day supplement April 22,2015
Newspaper Article (Jamaica Gleaner - May 8, 2015)
Report on sea-level rise and storm surge modelling; KAP survey
Environmental Impact Assessment (EIA) Report; Natural Resources Valuation Report
Signs (with AF logo) erected in target communities to identify demonstration plots/ land husbandry activities supported by the GOJ/AFP
</t>
    </r>
  </si>
  <si>
    <t xml:space="preserve">For the milestones, the rating of MS was assigned because, despite encouraging progress during this reporting period, the pace of implementation over the last 3 years has not kept pace with plan. This can be explained by factors such as changes in key management personnel in some partner agencies which have continued since inception; inadequate understanding of the project leading to  continued opposition by some stakeholders in a critical component.  In some areas, the procurement process was lengthened due to non-receipt of responses to requests for expressions of interest and/or non-responsive bids.   These have necessitated re-tendering exercises and contributed to the schedule delays.  
Despite the overall rating of MS,  the groundwork has definitely been laid and the Executing Entities have begun to demonstrate the capacity to deliver the agreed results. The trend of implementation progress certainly demonstrates improvement overtime. For example expenditure over the last 12 months was approximately US$0.965M compared to US$0.516M for the previous year. This means that the rate of expenditure has increased by &gt;$400,000 or 87% in the current reporting period relative to the previous.  This improvement would have been significantly higher had component 1 which accounts for more than 50% of total grant ($5.4M) been able to begin the planned construction; the projected expenditure for component 1 was more than $3M for the year just ended.
In relation to Component 1 the rating of MU has been assigned based on the slow pace of implementation for most of the last 2 years.  This has been due largely to strong push-back by a group of stakeholders from the target community.  Due to the prolonged nature of the protests, the matter was elevated to the Cabinet which endorsed the project and authorized a timed mediation process with the group of stakeholders.   As the infrastructure in Negril remains vulnerable to climate change impacts and other projected hazards, the NIE and partners continue to invest much time and high-level interventions in seeking a solution to the impasse.
It is very likely that the NIE will seek an extension of the programme in order to achieve all intended outcomes and objectives; the exact duration will be determined in consultation with executing partners and the approval of the Adaptation Fund sought.
</t>
  </si>
  <si>
    <t>The target seems set to be exceeded with a total of fourteen (14) groups established/strengthened at mid-term.  A Rural Sociologist was engaged in 2015 and has assisted in formalizing the registration of at least 5 groups with the Department of Cooperatives and Friendly Societies.
Other groups are in varying stages of the registration process.</t>
  </si>
  <si>
    <t xml:space="preserve">The NIE sponsored PIOJ’s staff participation in Forest Trek 2015 -- an annual event which aims to bring awareness to the public on proper environmental management.
Participated in INMED – Harvest the Future Symposium in Montego Bay, June 2015.  A presentation was made by PIOJ’s Director-General on ‘Building Resilience to Climate Change Through Agricultural Innovation’.   Harvest the Future is an annual gathering designed as a platform for sharing the latest advancements and initiatives in small scale climate-smart agriculture. Participants included farmers, fisherfolk, schools, youth groups, women-led cooperatives, private- and public-sector leaders and development practitioners.  At this very integrated forum, GOJ/AF Programme brochures and other collateral material were distributed, vignettes shared and agricultural produce from AF-supported farmers was on display.    
The impact of the GOJ/AFP was creatively documented in three film vignettes of the success of individual beneficiaries, communities and in activities on the ground for the respective components, mainly under Component 2 (Agriculture) of the Programme, i.e. ‘Donna’s Hope’; ‘Resilient St. Thomas Farmers’; and ‘Breaking the Tide, Renewing the Land’ corporate.  
The NIE also participated in the Jamaica Observer’s Editors’ Forum with representatives of Executing Entities on  March 2,2015.  Other media engagement included telephone interview with Gleaner on March 11, 2015 - a related article was published on March 19, 2015.  
It is significant to note that GOJ/AFP messaging was carried on over 20 radio stations in Jamaica, as well as on the 3 national-free-to-air TV stations (TVJ, CVM and LOVE TV), and over 40 cable stations arising from Jamaica Information Service (JIS) Think Tank Session on April 2, 2015. There was also pick-up in newspapers and social media channels. The following were produced by the JIS: 
3 Print news stories:
o Dialogue still on about Negril breakwater project –
 http://jis.gov.jm/dialogue-still-negril-breakwater-project
o Agricultural sector benefiting from Adaptation Fund –
 http://jis.gov.jm/agricultural-sector-benefitting-adaptation-fund
o Adaptation fund programme building climate change resilience  -
 http://jis.gov.jm/adaptation-fund-programme-building-climate-change-resilience
Radio:
o 1 news story aired on April 13, 2015 on over 17 radio stations in Jamaica.
o Two radio features, one aired during Calling Farmers on April 16, 2015, the other aired during the JIS radio programmes on May 21, 2015.  See links:  
http://jis.gov.jm/media/MWLECC-11-20150521.mp3
http://jis.gov.jm/radio_programs/governmentjamaicaadaptation-    fund-programme
Television:
One GOJ/AFP feature was produced and aired on April 16 during the Jamaica Magazine programme aired on TVJ and CVM and other local cable stations during time allotted for government broadcasts – see link to feature:  https://www.youtube.com/watch?v=W5qckpy-dj8
Additionally, the tape of the ‘Think Tank’ session was sent to TV stations. Both CVM and TVJ aired stories in their news package on issues arising from the session. The news story was aired on TVJ on April 3, 2015 and CVM on April 4, 2015.  The vignettes were also shared at AF NIE Climate Finance Seminar, Washington DC, July 2015.  
Two members of the PMU -- Director and Programme Manager -- participated in Panos’ case study on July 23, 2015 relating to stakeholder engagement with particular emphasis on Negril.
In July/August 2015 the GOJ/AFP supported environmental summer camps for over 40 vulnerable (inner city) youngsters hosted by the Multi-care Foundation.  Presentations on climate change adaptation were made by PMU and other PIOJ staff as well as MOAF colleagues.
Participated in MWLECC’s pre-COP Public Engagement Sessions in the Corporate Area (Kingston &amp; St. Andrew) and Mandeville in August and September 2015. Partnered with Vision 2030 Secretariat to participate in Jamaica’s first Climate Walk hosted by Environmental Solutions Limited (October 2015).  
Participated as an Exhibitor in the JAREEACH Climate Change Youth Conference at the Jamaica Conference Centre on September 25, 2015.  Programme information was share with approximately 100 students who visited our display.
PSC members have distributed project information (including brochures) in target communities. Information has also been shared with the local planning authorities in Negril and the Negril Resort Board (which membership includes the Jamaica Hotel &amp; Tourist Association  JHTA).
</t>
  </si>
  <si>
    <t xml:space="preserve">Digitization of Hazard Maps completed.   Data collection (topographic aerial survey) completed.
Report completed on storm surge modelling and sea level rise.  Draft climate risk atlas completed and submitted to key stakeholders for technical review.  </t>
  </si>
  <si>
    <t xml:space="preserve">Communication plan and strategy developed spearheaded by the PMU in collaboration with executing partners as part of the information management system.
Advertorial placed in two major daily newspapers to provide general information on the programme; FAQs and brochures on each component prepared; 2500 copies printed and disseminated to raise awareness. Fact sheets on all 3 components developed and shared at stakeholder meetings. 3 Vignettes developed showcasing achievements of the beneficiaries.
</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</si>
  <si>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</si>
  <si>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</si>
  <si>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</si>
  <si>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</si>
  <si>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</si>
  <si>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</si>
  <si>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JAM/NIE/MULTI/2011/1</t>
  </si>
  <si>
    <t>Implementing Entity</t>
  </si>
  <si>
    <t>Planning Institute of Jamaica</t>
  </si>
  <si>
    <t>Type of implementing entity</t>
  </si>
  <si>
    <t>NIE</t>
  </si>
  <si>
    <t>Country</t>
  </si>
  <si>
    <t>Region</t>
  </si>
  <si>
    <t>Latin America and Caribbean</t>
  </si>
  <si>
    <t>Sector</t>
  </si>
  <si>
    <t>Agriculture</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</si>
  <si>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</si>
  <si>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</si>
  <si>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</si>
  <si>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</si>
  <si>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</si>
  <si>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</si>
  <si>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</si>
  <si>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</si>
  <si>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</si>
  <si>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</si>
  <si>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</si>
  <si>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</si>
  <si>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</si>
  <si>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</si>
  <si>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</si>
  <si>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</si>
  <si>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</si>
  <si>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</si>
  <si>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</si>
  <si>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</si>
  <si>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</si>
  <si>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</si>
  <si>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</si>
  <si>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</si>
  <si>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</si>
  <si>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</si>
  <si>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</si>
  <si>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</si>
  <si>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</si>
  <si>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</si>
  <si>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</si>
  <si>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</si>
  <si>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3: Medium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</si>
  <si>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</si>
  <si>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</si>
  <si>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</si>
  <si>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</si>
  <si>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</si>
  <si>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</si>
  <si>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</si>
  <si>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National</t>
  </si>
  <si>
    <t>Outcome 3: Strengthened awareness and owernship of adaptation and climate risk reduction processes</t>
  </si>
  <si>
    <t>Indicator 3.1: Increase in application of appropriate adaptation responses</t>
  </si>
  <si>
    <t>Percentage of targeted population applying adaptation measures</t>
  </si>
  <si>
    <t>Multi-sector</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</si>
  <si>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</si>
  <si>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</si>
  <si>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</si>
  <si>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</si>
  <si>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</si>
  <si>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3: Partially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</si>
  <si>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</si>
  <si>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</si>
  <si>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</si>
  <si>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</si>
  <si>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</si>
  <si>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5: Highly responsive (All defined elements )</t>
  </si>
  <si>
    <t>3: Moderately responsive (Some defined elements)</t>
  </si>
  <si>
    <t>Targeted asset</t>
  </si>
  <si>
    <t>Changes in asset (quantitative or qualitative)</t>
  </si>
  <si>
    <t>2: Physical asset (produced/improved/strenghtened)</t>
  </si>
  <si>
    <t>3: Moderately improved</t>
  </si>
  <si>
    <t>Coastal management</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</si>
  <si>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</si>
  <si>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</si>
  <si>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</si>
  <si>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</si>
  <si>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</si>
  <si>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</si>
  <si>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</si>
  <si>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</si>
  <si>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</si>
  <si>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</si>
  <si>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</si>
  <si>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Catchment area/Watershed/Aquifer</t>
  </si>
  <si>
    <t>ha protected</t>
  </si>
  <si>
    <t>4: Effective</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</si>
  <si>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</si>
  <si>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</si>
  <si>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</si>
  <si>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</si>
  <si>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</si>
  <si>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</si>
  <si>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</si>
  <si>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</si>
  <si>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</si>
  <si>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</si>
  <si>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</si>
  <si>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</si>
  <si>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</si>
  <si>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</si>
  <si>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Adaptation strategies</t>
  </si>
  <si>
    <t>Irrigation system</t>
  </si>
  <si>
    <t>Income source</t>
  </si>
  <si>
    <t>Income level (USD)</t>
  </si>
  <si>
    <t>Agricultural-related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</si>
  <si>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</si>
  <si>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</si>
  <si>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</si>
  <si>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</si>
  <si>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</si>
  <si>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</si>
  <si>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Climate Change Policy</t>
  </si>
  <si>
    <t>Indicator 7.2: No. of targeted development strategies with incorporated climate change priorities enforced</t>
  </si>
  <si>
    <t>No. of Development strategies</t>
  </si>
  <si>
    <t>Regulation</t>
  </si>
  <si>
    <t>Effectiveness</t>
  </si>
  <si>
    <r>
      <rPr>
        <b/>
        <u val="single"/>
        <sz val="11"/>
        <color indexed="8"/>
        <rFont val="Calibri"/>
        <family val="2"/>
      </rPr>
      <t>Core Indicator</t>
    </r>
    <r>
      <rPr>
        <sz val="11"/>
        <color theme="1"/>
        <rFont val="Calibri"/>
        <family val="2"/>
      </rPr>
      <t>: No. of beneficiaries</t>
    </r>
  </si>
  <si>
    <r>
      <rPr>
        <b/>
        <u val="single"/>
        <sz val="11"/>
        <color indexed="8"/>
        <rFont val="Calibri"/>
        <family val="2"/>
      </rPr>
      <t>Core Indicator</t>
    </r>
    <r>
      <rPr>
        <sz val="11"/>
        <color theme="1"/>
        <rFont val="Calibri"/>
        <family val="2"/>
      </rPr>
      <t xml:space="preserve"> 1.2: No. of Early Warning Systems</t>
    </r>
  </si>
  <si>
    <t>2: Low capacity</t>
  </si>
  <si>
    <t>4: Mostly aware</t>
  </si>
  <si>
    <t>Local</t>
  </si>
  <si>
    <t>4: Mostly responsive (Most defined elements)</t>
  </si>
  <si>
    <r>
      <rPr>
        <b/>
        <u val="single"/>
        <sz val="11"/>
        <color indexed="8"/>
        <rFont val="Calibri"/>
        <family val="2"/>
      </rPr>
      <t>Core Indicator</t>
    </r>
    <r>
      <rPr>
        <sz val="11"/>
        <color theme="1"/>
        <rFont val="Calibri"/>
        <family val="2"/>
      </rPr>
      <t xml:space="preserve"> 4.2: Assets produced, developed, improved or strengthened</t>
    </r>
  </si>
  <si>
    <t>4: Mostly Improved</t>
  </si>
  <si>
    <t>1: Not improved</t>
  </si>
  <si>
    <t>2: Partially effective</t>
  </si>
  <si>
    <t>land</t>
  </si>
  <si>
    <t>5: Very effective</t>
  </si>
  <si>
    <r>
      <rPr>
        <b/>
        <u val="single"/>
        <sz val="11"/>
        <color indexed="8"/>
        <rFont val="Calibri"/>
        <family val="2"/>
      </rPr>
      <t>Core Indicator</t>
    </r>
    <r>
      <rPr>
        <sz val="11"/>
        <color theme="1"/>
        <rFont val="Calibri"/>
        <family val="2"/>
      </rPr>
      <t xml:space="preserve"> 5.1: Natural Assets protected or rehabilitated</t>
    </r>
  </si>
  <si>
    <t>2: Limited improvement</t>
  </si>
  <si>
    <t>4: High improvement</t>
  </si>
  <si>
    <t>3: Moderate improvement</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</si>
  <si>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</si>
  <si>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</si>
  <si>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Glacier lake outburst flood</t>
  </si>
  <si>
    <t>Inland flooding</t>
  </si>
  <si>
    <t>fr</t>
  </si>
  <si>
    <t>biological assets</t>
  </si>
  <si>
    <t>Company policy</t>
  </si>
  <si>
    <t>5: Fully enforced (All elements implemented)</t>
  </si>
  <si>
    <t>Salinization</t>
  </si>
  <si>
    <t>Decrease</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</si>
  <si>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</si>
  <si>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</si>
  <si>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</si>
  <si>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</si>
  <si>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</si>
  <si>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</si>
  <si>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</si>
  <si>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</si>
  <si>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</si>
  <si>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</si>
  <si>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</si>
  <si>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</si>
  <si>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</si>
  <si>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</si>
  <si>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</si>
  <si>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</si>
  <si>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</si>
  <si>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</si>
  <si>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</si>
  <si>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</si>
  <si>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</si>
  <si>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</si>
  <si>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</si>
  <si>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</si>
  <si>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</si>
  <si>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</si>
  <si>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</si>
  <si>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</si>
  <si>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</si>
  <si>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</si>
  <si>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</si>
  <si>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</si>
  <si>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</si>
  <si>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</si>
  <si>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</si>
  <si>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</si>
  <si>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</si>
  <si>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</si>
  <si>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</si>
  <si>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</si>
  <si>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</si>
  <si>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</si>
  <si>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</si>
  <si>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4: Almost all</t>
  </si>
  <si>
    <t>Private</t>
  </si>
  <si>
    <t>Multi-community</t>
  </si>
  <si>
    <t>1: None</t>
  </si>
  <si>
    <t>Handicrafts</t>
  </si>
  <si>
    <t>3: Half</t>
  </si>
  <si>
    <t>Departmental</t>
  </si>
  <si>
    <t>Livestock production</t>
  </si>
  <si>
    <t>2: Some</t>
  </si>
  <si>
    <t>NGO</t>
  </si>
  <si>
    <t>Disaster risk reduction</t>
  </si>
  <si>
    <t>Manufacturing</t>
  </si>
  <si>
    <t>5: Very high improvement</t>
  </si>
  <si>
    <t>Established</t>
  </si>
  <si>
    <t>Food security</t>
  </si>
  <si>
    <t>other</t>
  </si>
  <si>
    <t>Maintained</t>
  </si>
  <si>
    <t xml:space="preserve">Health </t>
  </si>
  <si>
    <t>Services</t>
  </si>
  <si>
    <t>Regional</t>
  </si>
  <si>
    <t>Improved</t>
  </si>
  <si>
    <t>Urban development</t>
  </si>
  <si>
    <t>Tourism-related</t>
  </si>
  <si>
    <t>Water management</t>
  </si>
  <si>
    <t>Trading</t>
  </si>
  <si>
    <t>1: No improvement</t>
  </si>
  <si>
    <t>1 -generated information is irrelevant, and neither the stakeholders reached nor the timeframe managed were achieved</t>
  </si>
  <si>
    <t>1: No info transferred on time</t>
  </si>
  <si>
    <t>4: High capacity</t>
  </si>
  <si>
    <t>5: Fully aware</t>
  </si>
  <si>
    <t>5: Fully improved</t>
  </si>
  <si>
    <t>Roads</t>
  </si>
  <si>
    <t>Asia-Pacific</t>
  </si>
  <si>
    <t>2 -the existence of some challenge in any of the three aspects of the indicator (generation of dissemination, stakeholders reached or timeframe managed)</t>
  </si>
  <si>
    <t>2: Somewhat info transferred</t>
  </si>
  <si>
    <t>Gov Buildings</t>
  </si>
  <si>
    <t>RIE</t>
  </si>
  <si>
    <t>3 -relevant information is generated and disseminated to all identified stakeholders on timely basis</t>
  </si>
  <si>
    <t>3: Info transferred on time</t>
  </si>
  <si>
    <t>Causeways</t>
  </si>
  <si>
    <t>3: Moderately effective</t>
  </si>
  <si>
    <t>Africa</t>
  </si>
  <si>
    <t>MIE</t>
  </si>
  <si>
    <t>1: No capacity</t>
  </si>
  <si>
    <t>2: Partially not aware</t>
  </si>
  <si>
    <t>2: Partially responsive (Lacks most elements)</t>
  </si>
  <si>
    <t>2: Somewhat improved</t>
  </si>
  <si>
    <t>Airports</t>
  </si>
  <si>
    <t>Eastern Europe</t>
  </si>
  <si>
    <t>1: Aware of neither</t>
  </si>
  <si>
    <t>1: Non responsive (Lacks all elements )</t>
  </si>
  <si>
    <t>Schools</t>
  </si>
  <si>
    <t>1: Ineffective</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</si>
  <si>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</si>
  <si>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</si>
  <si>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</si>
  <si>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</si>
  <si>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</si>
  <si>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</si>
  <si>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</si>
  <si>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</si>
  <si>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</si>
  <si>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</si>
  <si>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</si>
  <si>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</si>
  <si>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</si>
  <si>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</si>
  <si>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</si>
  <si>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</si>
  <si>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</si>
  <si>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</si>
  <si>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</si>
  <si>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Armenia</t>
  </si>
  <si>
    <t>Forests</t>
  </si>
  <si>
    <t>4: Response capability</t>
  </si>
  <si>
    <t>Supporting livelihoods</t>
  </si>
  <si>
    <r>
      <t xml:space="preserve">2: Physical asset </t>
    </r>
    <r>
      <rPr>
        <i/>
        <sz val="11"/>
        <color indexed="8"/>
        <rFont val="Calibri"/>
        <family val="2"/>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</si>
  <si>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</si>
  <si>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</si>
  <si>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</si>
  <si>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</si>
  <si>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</si>
  <si>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</si>
  <si>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</si>
  <si>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</si>
  <si>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</si>
  <si>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</si>
  <si>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</si>
  <si>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</si>
  <si>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Benin</t>
  </si>
  <si>
    <t>Cultivated land/Agricultural land</t>
  </si>
  <si>
    <t>From 1% to 5%</t>
  </si>
  <si>
    <t>Foreign policy</t>
  </si>
  <si>
    <t>Community-based adaptation</t>
  </si>
  <si>
    <t>Burkina Faso</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</si>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</sst>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J$&quot;#,##0;\-&quot;J$&quot;#,##0"/>
    <numFmt numFmtId="165" formatCode="&quot;J$&quot;#,##0;[Red]\-&quot;J$&quot;#,##0"/>
    <numFmt numFmtId="166" formatCode="&quot;J$&quot;#,##0.00;\-&quot;J$&quot;#,##0.00"/>
    <numFmt numFmtId="167" formatCode="&quot;J$&quot;#,##0.00;[Red]\-&quot;J$&quot;#,##0.00"/>
    <numFmt numFmtId="168" formatCode="_-&quot;J$&quot;* #,##0_-;\-&quot;J$&quot;* #,##0_-;_-&quot;J$&quot;* &quot;-&quot;_-;_-@_-"/>
    <numFmt numFmtId="169" formatCode="_-* #,##0_-;\-* #,##0_-;_-* &quot;-&quot;_-;_-@_-"/>
    <numFmt numFmtId="170" formatCode="_-&quot;J$&quot;* #,##0.00_-;\-&quot;J$&quot;* #,##0.00_-;_-&quot;J$&quot;* &quot;-&quot;??_-;_-@_-"/>
    <numFmt numFmtId="171" formatCode="_-* #,##0.00_-;\-* #,##0.00_-;_-* &quot;-&quot;??_-;_-@_-"/>
    <numFmt numFmtId="172" formatCode="dd\-mmm\-yyyy"/>
    <numFmt numFmtId="173" formatCode="&quot;Yes&quot;;&quot;Yes&quot;;&quot;No&quot;"/>
    <numFmt numFmtId="174" formatCode="&quot;True&quot;;&quot;True&quot;;&quot;False&quot;"/>
    <numFmt numFmtId="175" formatCode="&quot;On&quot;;&quot;On&quot;;&quot;Off&quot;"/>
    <numFmt numFmtId="176" formatCode="[$€-2]\ #,##0.00_);[Red]\([$€-2]\ #,##0.00\)"/>
    <numFmt numFmtId="177" formatCode="[$-2009]dddd\,\ mmmm\ dd\,\ yyyy"/>
    <numFmt numFmtId="178" formatCode="[$-2009]mmmm\ dd\,\ yyyy;@"/>
    <numFmt numFmtId="179" formatCode="0.000"/>
    <numFmt numFmtId="180" formatCode="0.0"/>
    <numFmt numFmtId="181" formatCode="_(* #,##0.0_);_(* \(#,##0.0\);_(* &quot;-&quot;??_);_(@_)"/>
    <numFmt numFmtId="182" formatCode="_(* #,##0_);_(* \(#,##0\);_(* &quot;-&quot;??_);_(@_)"/>
    <numFmt numFmtId="183" formatCode="_-* #,##0.000_-;\-* #,##0.000_-;_-* &quot;-&quot;??_-;_-@_-"/>
    <numFmt numFmtId="184" formatCode="_-* #,##0.0000_-;\-* #,##0.0000_-;_-* &quot;-&quot;??_-;_-@_-"/>
    <numFmt numFmtId="185" formatCode="0.0%"/>
    <numFmt numFmtId="186" formatCode="_-* #,##0.0_-;\-* #,##0.0_-;_-* &quot;-&quot;?_-;_-@_-"/>
    <numFmt numFmtId="187" formatCode="mmm\-yyyy"/>
  </numFmts>
  <fonts count="110">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indexed="8"/>
      <name val="Calibri"/>
      <family val="2"/>
    </font>
    <font>
      <u val="single"/>
      <sz val="11"/>
      <color indexed="8"/>
      <name val="Times New Roman"/>
      <family val="1"/>
    </font>
    <font>
      <sz val="9"/>
      <name val="Tahoma"/>
      <family val="2"/>
    </font>
    <font>
      <b/>
      <sz val="9"/>
      <name val="Tahoma"/>
      <family val="2"/>
    </font>
    <font>
      <sz val="12"/>
      <name val="Times New Roman"/>
      <family val="1"/>
    </font>
    <font>
      <sz val="10"/>
      <color indexed="8"/>
      <name val="Times New Roman"/>
      <family val="1"/>
    </font>
    <font>
      <b/>
      <sz val="18"/>
      <name val="Times New Roman"/>
      <family val="1"/>
    </font>
    <font>
      <u val="single"/>
      <sz val="11"/>
      <name val="Times New Roman"/>
      <family val="1"/>
    </font>
    <font>
      <i/>
      <sz val="11"/>
      <color indexed="8"/>
      <name val="Calibri"/>
      <family val="2"/>
    </font>
    <font>
      <b/>
      <u val="single"/>
      <sz val="11"/>
      <color indexed="8"/>
      <name val="Calibri"/>
      <family val="2"/>
    </font>
    <font>
      <i/>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11"/>
      <color indexed="8"/>
      <name val="Cambria"/>
      <family val="1"/>
    </font>
    <font>
      <sz val="9"/>
      <color indexed="8"/>
      <name val="Times New Roman"/>
      <family val="1"/>
    </font>
    <font>
      <sz val="9"/>
      <color indexed="8"/>
      <name val="Calibri"/>
      <family val="2"/>
    </font>
    <font>
      <sz val="10"/>
      <color indexed="8"/>
      <name val="Calibri"/>
      <family val="2"/>
    </font>
    <font>
      <sz val="20"/>
      <color indexed="8"/>
      <name val="Calibri"/>
      <family val="2"/>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b/>
      <sz val="11"/>
      <color indexed="9"/>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sz val="11"/>
      <color theme="1"/>
      <name val="Cambria"/>
      <family val="1"/>
    </font>
    <font>
      <sz val="9"/>
      <color rgb="FF000000"/>
      <name val="Times New Roman"/>
      <family val="1"/>
    </font>
    <font>
      <sz val="9"/>
      <color rgb="FF000000"/>
      <name val="Calibri"/>
      <family val="2"/>
    </font>
    <font>
      <sz val="10"/>
      <color theme="1"/>
      <name val="Calibri"/>
      <family val="2"/>
    </font>
    <font>
      <sz val="20"/>
      <color theme="1"/>
      <name val="Calibri"/>
      <family val="2"/>
    </font>
    <font>
      <sz val="12"/>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i/>
      <sz val="11"/>
      <color theme="1"/>
      <name val="Times New Roman"/>
      <family val="1"/>
    </font>
    <font>
      <b/>
      <sz val="11"/>
      <color rgb="FFFFFFFF"/>
      <name val="Times New Roman"/>
      <family val="1"/>
    </font>
    <font>
      <sz val="18"/>
      <color theme="1"/>
      <name val="Calibri"/>
      <family val="2"/>
    </font>
    <font>
      <b/>
      <sz val="16"/>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F4C5"/>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medium"/>
      <bottom style="thin"/>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thin"/>
      <right/>
      <top/>
      <bottom style="thin"/>
    </border>
    <border>
      <left style="thin"/>
      <right/>
      <top style="thin"/>
      <bottom style="thin"/>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thin"/>
      <bottom/>
    </border>
    <border>
      <left style="thin"/>
      <right style="medium"/>
      <top style="medium"/>
      <bottom/>
    </border>
    <border>
      <left style="medium"/>
      <right/>
      <top style="medium"/>
      <bottom style="medium"/>
    </border>
    <border>
      <left style="thin"/>
      <right style="medium"/>
      <top style="medium"/>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medium"/>
      <top style="thin"/>
      <bottom style="thin"/>
    </border>
    <border>
      <left style="thin"/>
      <right style="medium"/>
      <top style="thin"/>
      <bottom/>
    </border>
    <border>
      <left style="medium"/>
      <right style="thin"/>
      <top style="thin"/>
      <bottom style="medium"/>
    </border>
    <border>
      <left style="thin"/>
      <right/>
      <top style="medium"/>
      <bottom style="medium"/>
    </border>
    <border>
      <left style="medium"/>
      <right style="thin"/>
      <top/>
      <bottom style="thin"/>
    </border>
    <border>
      <left style="medium"/>
      <right/>
      <top style="thin"/>
      <bottom style="thin"/>
    </border>
    <border>
      <left style="medium"/>
      <right/>
      <top style="medium"/>
      <bottom style="thin"/>
    </border>
    <border>
      <left/>
      <right style="medium"/>
      <top style="thin"/>
      <bottom style="thin"/>
    </border>
    <border>
      <left style="thin"/>
      <right style="thin"/>
      <top>
        <color indexed="63"/>
      </top>
      <bottom style="thin"/>
    </border>
    <border>
      <left style="thin"/>
      <right style="thin"/>
      <top style="medium"/>
      <bottom style="thin"/>
    </border>
    <border>
      <left/>
      <right style="thin"/>
      <top style="medium"/>
      <bottom style="thin"/>
    </border>
    <border>
      <left style="thin"/>
      <right style="medium"/>
      <top/>
      <bottom style="thin"/>
    </border>
    <border>
      <left/>
      <right/>
      <top style="thin"/>
      <bottom style="thin"/>
    </border>
    <border>
      <left style="thin"/>
      <right style="thin"/>
      <top style="thin"/>
      <bottom/>
    </border>
    <border>
      <left style="thin"/>
      <right/>
      <top style="thin"/>
      <bottom/>
    </border>
    <border>
      <left style="thin"/>
      <right/>
      <top style="medium"/>
      <bottom style="thin"/>
    </border>
    <border>
      <left style="thin"/>
      <right style="thin"/>
      <top>
        <color indexed="63"/>
      </top>
      <bottom>
        <color indexed="63"/>
      </bottom>
    </border>
    <border>
      <left>
        <color indexed="63"/>
      </left>
      <right>
        <color indexed="63"/>
      </right>
      <top>
        <color indexed="63"/>
      </top>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style="medium">
        <color rgb="FF000000"/>
      </right>
      <top style="medium"/>
      <bottom style="medium"/>
    </border>
    <border>
      <left>
        <color indexed="63"/>
      </left>
      <right style="thin"/>
      <top style="thin"/>
      <bottom>
        <color indexed="63"/>
      </bottom>
    </border>
    <border>
      <left>
        <color indexed="63"/>
      </left>
      <right style="thin"/>
      <top/>
      <bottom/>
    </border>
    <border>
      <left>
        <color indexed="63"/>
      </left>
      <right style="thin"/>
      <top style="medium"/>
      <bottom style="medium"/>
    </border>
    <border>
      <left style="thin"/>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87">
    <xf numFmtId="0" fontId="0" fillId="0" borderId="0" xfId="0" applyFont="1" applyAlignment="1">
      <alignment/>
    </xf>
    <xf numFmtId="0" fontId="85" fillId="0" borderId="0" xfId="0" applyFont="1" applyFill="1" applyAlignment="1" applyProtection="1">
      <alignment/>
      <protection/>
    </xf>
    <xf numFmtId="0" fontId="85"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72" fontId="2" fillId="33" borderId="13" xfId="0" applyNumberFormat="1" applyFont="1" applyFill="1" applyBorder="1" applyAlignment="1" applyProtection="1">
      <alignment horizontal="left"/>
      <protection locked="0"/>
    </xf>
    <xf numFmtId="0" fontId="85" fillId="0" borderId="0" xfId="0" applyFont="1" applyAlignment="1">
      <alignment horizontal="left" vertical="center"/>
    </xf>
    <xf numFmtId="0" fontId="85" fillId="0" borderId="0" xfId="0" applyFont="1" applyAlignment="1">
      <alignment/>
    </xf>
    <xf numFmtId="0" fontId="85"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33" borderId="14"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85"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5"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2" fillId="33" borderId="15" xfId="0" applyFont="1" applyFill="1" applyBorder="1" applyAlignment="1" applyProtection="1">
      <alignmen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16"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86" fillId="34" borderId="17" xfId="0" applyFont="1" applyFill="1" applyBorder="1" applyAlignment="1">
      <alignment horizontal="center" vertical="center" wrapText="1"/>
    </xf>
    <xf numFmtId="0" fontId="17" fillId="10" borderId="18" xfId="0" applyFont="1" applyFill="1" applyBorder="1" applyAlignment="1" applyProtection="1">
      <alignment horizontal="left" vertical="top" wrapText="1"/>
      <protection/>
    </xf>
    <xf numFmtId="0" fontId="87" fillId="10" borderId="19" xfId="0" applyFont="1" applyFill="1" applyBorder="1" applyAlignment="1" applyProtection="1">
      <alignment vertical="top" wrapText="1"/>
      <protection/>
    </xf>
    <xf numFmtId="0" fontId="2" fillId="10" borderId="2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24"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protection/>
    </xf>
    <xf numFmtId="0" fontId="2" fillId="10" borderId="24"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5" xfId="0" applyFont="1" applyFill="1" applyBorder="1" applyAlignment="1" applyProtection="1">
      <alignment/>
      <protection/>
    </xf>
    <xf numFmtId="0" fontId="2" fillId="10" borderId="26" xfId="0" applyFont="1" applyFill="1" applyBorder="1" applyAlignment="1" applyProtection="1">
      <alignment horizontal="left" vertical="center" wrapText="1"/>
      <protection/>
    </xf>
    <xf numFmtId="0" fontId="2" fillId="10" borderId="26" xfId="0" applyFont="1" applyFill="1" applyBorder="1" applyAlignment="1" applyProtection="1">
      <alignment vertical="top" wrapText="1"/>
      <protection/>
    </xf>
    <xf numFmtId="0" fontId="2" fillId="10" borderId="27" xfId="0" applyFont="1" applyFill="1" applyBorder="1" applyAlignment="1" applyProtection="1">
      <alignment/>
      <protection/>
    </xf>
    <xf numFmtId="0" fontId="15" fillId="10" borderId="24" xfId="0" applyFont="1" applyFill="1" applyBorder="1" applyAlignment="1" applyProtection="1">
      <alignment vertical="top" wrapText="1"/>
      <protection/>
    </xf>
    <xf numFmtId="0" fontId="15" fillId="10" borderId="23"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85" fillId="10" borderId="20" xfId="0" applyFont="1" applyFill="1" applyBorder="1" applyAlignment="1">
      <alignment horizontal="left" vertical="center"/>
    </xf>
    <xf numFmtId="0" fontId="85" fillId="10" borderId="21" xfId="0" applyFont="1" applyFill="1" applyBorder="1" applyAlignment="1">
      <alignment horizontal="left" vertical="center"/>
    </xf>
    <xf numFmtId="0" fontId="85" fillId="10" borderId="21" xfId="0" applyFont="1" applyFill="1" applyBorder="1" applyAlignment="1">
      <alignment/>
    </xf>
    <xf numFmtId="0" fontId="85" fillId="10" borderId="22" xfId="0" applyFont="1" applyFill="1" applyBorder="1" applyAlignment="1">
      <alignment/>
    </xf>
    <xf numFmtId="0" fontId="85" fillId="10" borderId="23" xfId="0" applyFont="1" applyFill="1" applyBorder="1" applyAlignment="1">
      <alignment horizontal="left" vertical="center"/>
    </xf>
    <xf numFmtId="0" fontId="2" fillId="10" borderId="24"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5" xfId="0" applyFont="1" applyFill="1" applyBorder="1" applyAlignment="1" applyProtection="1">
      <alignment horizontal="left" vertical="center" wrapText="1"/>
      <protection/>
    </xf>
    <xf numFmtId="0" fontId="3" fillId="10" borderId="26" xfId="0" applyFont="1" applyFill="1" applyBorder="1" applyAlignment="1" applyProtection="1">
      <alignment vertical="top" wrapText="1"/>
      <protection/>
    </xf>
    <xf numFmtId="0" fontId="2" fillId="10" borderId="27" xfId="0" applyFont="1" applyFill="1" applyBorder="1" applyAlignment="1" applyProtection="1">
      <alignment vertical="top" wrapText="1"/>
      <protection/>
    </xf>
    <xf numFmtId="0" fontId="85" fillId="10" borderId="21" xfId="0" applyFont="1" applyFill="1" applyBorder="1" applyAlignment="1" applyProtection="1">
      <alignment/>
      <protection/>
    </xf>
    <xf numFmtId="0" fontId="85" fillId="10" borderId="22" xfId="0" applyFont="1" applyFill="1" applyBorder="1" applyAlignment="1" applyProtection="1">
      <alignment/>
      <protection/>
    </xf>
    <xf numFmtId="0" fontId="85" fillId="10" borderId="0" xfId="0" applyFont="1" applyFill="1" applyBorder="1" applyAlignment="1" applyProtection="1">
      <alignment/>
      <protection/>
    </xf>
    <xf numFmtId="0" fontId="85" fillId="10" borderId="24"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7" fillId="10" borderId="24"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6" xfId="0" applyFont="1" applyFill="1" applyBorder="1" applyAlignment="1" applyProtection="1">
      <alignment/>
      <protection/>
    </xf>
    <xf numFmtId="0" fontId="88" fillId="0" borderId="10" xfId="0" applyFont="1" applyBorder="1" applyAlignment="1">
      <alignment horizontal="center" readingOrder="1"/>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14" fillId="10" borderId="24" xfId="0" applyFont="1" applyFill="1" applyBorder="1" applyAlignment="1" applyProtection="1">
      <alignment/>
      <protection/>
    </xf>
    <xf numFmtId="0" fontId="0" fillId="0" borderId="0" xfId="0" applyAlignment="1">
      <alignment/>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2" fillId="10" borderId="27" xfId="0" applyFont="1" applyFill="1" applyBorder="1" applyAlignment="1" applyProtection="1">
      <alignment vertical="center"/>
      <protection/>
    </xf>
    <xf numFmtId="0" fontId="3" fillId="10" borderId="28" xfId="0" applyFont="1" applyFill="1" applyBorder="1" applyAlignment="1" applyProtection="1">
      <alignment vertical="center" wrapText="1"/>
      <protection/>
    </xf>
    <xf numFmtId="0" fontId="3" fillId="10" borderId="29" xfId="0" applyFont="1" applyFill="1" applyBorder="1" applyAlignment="1" applyProtection="1">
      <alignment vertical="center" wrapText="1"/>
      <protection/>
    </xf>
    <xf numFmtId="0" fontId="3" fillId="10" borderId="30" xfId="0" applyFont="1" applyFill="1" applyBorder="1" applyAlignment="1" applyProtection="1">
      <alignment vertical="center" wrapText="1"/>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2" fillId="33" borderId="31" xfId="0" applyFont="1" applyFill="1" applyBorder="1" applyAlignment="1" applyProtection="1">
      <alignment vertical="top" wrapText="1"/>
      <protection/>
    </xf>
    <xf numFmtId="0" fontId="2" fillId="33" borderId="32" xfId="0" applyFont="1" applyFill="1" applyBorder="1" applyAlignment="1" applyProtection="1">
      <alignment vertical="top" wrapText="1"/>
      <protection/>
    </xf>
    <xf numFmtId="0" fontId="0" fillId="10" borderId="21" xfId="0" applyFill="1" applyBorder="1" applyAlignment="1">
      <alignment/>
    </xf>
    <xf numFmtId="0" fontId="0" fillId="10" borderId="0" xfId="0" applyFill="1" applyBorder="1" applyAlignment="1">
      <alignment/>
    </xf>
    <xf numFmtId="0" fontId="0" fillId="10" borderId="26"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85" fillId="10" borderId="20" xfId="0" applyFont="1" applyFill="1" applyBorder="1" applyAlignment="1">
      <alignment/>
    </xf>
    <xf numFmtId="0" fontId="85" fillId="10" borderId="23" xfId="0" applyFont="1" applyFill="1" applyBorder="1" applyAlignment="1">
      <alignment/>
    </xf>
    <xf numFmtId="0" fontId="85" fillId="10" borderId="24" xfId="0" applyFont="1" applyFill="1" applyBorder="1" applyAlignment="1">
      <alignment/>
    </xf>
    <xf numFmtId="0" fontId="89" fillId="10" borderId="0" xfId="0" applyFont="1" applyFill="1" applyBorder="1" applyAlignment="1">
      <alignment/>
    </xf>
    <xf numFmtId="0" fontId="90" fillId="10" borderId="0" xfId="0" applyFont="1" applyFill="1" applyBorder="1" applyAlignment="1">
      <alignment/>
    </xf>
    <xf numFmtId="0" fontId="89" fillId="0" borderId="30" xfId="0" applyFont="1" applyFill="1" applyBorder="1" applyAlignment="1">
      <alignment vertical="top" wrapText="1"/>
    </xf>
    <xf numFmtId="0" fontId="89" fillId="0" borderId="27" xfId="0" applyFont="1" applyFill="1" applyBorder="1" applyAlignment="1">
      <alignment vertical="top" wrapText="1"/>
    </xf>
    <xf numFmtId="0" fontId="89" fillId="0" borderId="29" xfId="0" applyFont="1" applyFill="1" applyBorder="1" applyAlignment="1">
      <alignment vertical="top" wrapText="1"/>
    </xf>
    <xf numFmtId="0" fontId="89" fillId="0" borderId="10" xfId="0" applyFont="1" applyFill="1" applyBorder="1" applyAlignment="1">
      <alignment vertical="top" wrapText="1"/>
    </xf>
    <xf numFmtId="0" fontId="89" fillId="0" borderId="33" xfId="0" applyFont="1" applyFill="1" applyBorder="1" applyAlignment="1">
      <alignment vertical="top" wrapText="1"/>
    </xf>
    <xf numFmtId="0" fontId="89" fillId="0" borderId="10" xfId="0" applyFont="1" applyFill="1" applyBorder="1" applyAlignment="1">
      <alignment/>
    </xf>
    <xf numFmtId="0" fontId="85" fillId="0" borderId="10" xfId="0" applyFont="1" applyFill="1" applyBorder="1" applyAlignment="1">
      <alignment vertical="top" wrapText="1"/>
    </xf>
    <xf numFmtId="0" fontId="85" fillId="10" borderId="26" xfId="0" applyFont="1" applyFill="1" applyBorder="1" applyAlignment="1">
      <alignment/>
    </xf>
    <xf numFmtId="0" fontId="91" fillId="0" borderId="10" xfId="0" applyFont="1" applyFill="1" applyBorder="1" applyAlignment="1">
      <alignment horizontal="center" vertical="top" wrapText="1"/>
    </xf>
    <xf numFmtId="0" fontId="91" fillId="0" borderId="33" xfId="0" applyFont="1" applyFill="1" applyBorder="1" applyAlignment="1">
      <alignment horizontal="center" vertical="top" wrapText="1"/>
    </xf>
    <xf numFmtId="0" fontId="91"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33" borderId="34" xfId="0" applyFont="1" applyFill="1" applyBorder="1" applyAlignment="1" applyProtection="1">
      <alignment horizontal="center" vertical="center" wrapText="1"/>
      <protection/>
    </xf>
    <xf numFmtId="0" fontId="2" fillId="33" borderId="11"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1" fontId="2" fillId="33" borderId="35"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85" fillId="0" borderId="0" xfId="0" applyFont="1" applyFill="1" applyAlignment="1" applyProtection="1">
      <alignment horizontal="right"/>
      <protection/>
    </xf>
    <xf numFmtId="0" fontId="85" fillId="10" borderId="20" xfId="0" applyFont="1" applyFill="1" applyBorder="1" applyAlignment="1" applyProtection="1">
      <alignment horizontal="right"/>
      <protection/>
    </xf>
    <xf numFmtId="0" fontId="85" fillId="10" borderId="21" xfId="0" applyFont="1" applyFill="1" applyBorder="1" applyAlignment="1" applyProtection="1">
      <alignment horizontal="right"/>
      <protection/>
    </xf>
    <xf numFmtId="0" fontId="85" fillId="10" borderId="23" xfId="0" applyFont="1" applyFill="1" applyBorder="1" applyAlignment="1" applyProtection="1">
      <alignment horizontal="right"/>
      <protection/>
    </xf>
    <xf numFmtId="0" fontId="85"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3" xfId="0" applyFont="1" applyFill="1" applyBorder="1" applyAlignment="1" applyProtection="1">
      <alignment horizontal="right" vertical="top" wrapText="1"/>
      <protection/>
    </xf>
    <xf numFmtId="0" fontId="92"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10" borderId="26" xfId="0" applyFont="1" applyFill="1" applyBorder="1" applyAlignment="1" applyProtection="1">
      <alignment horizontal="right"/>
      <protection/>
    </xf>
    <xf numFmtId="0" fontId="2" fillId="33" borderId="36" xfId="0" applyFont="1" applyFill="1" applyBorder="1" applyAlignment="1" applyProtection="1">
      <alignment vertical="top" wrapText="1"/>
      <protection/>
    </xf>
    <xf numFmtId="0" fontId="2" fillId="33" borderId="10" xfId="0" applyFont="1" applyFill="1" applyBorder="1" applyAlignment="1" applyProtection="1">
      <alignment vertical="top" wrapText="1"/>
      <protection/>
    </xf>
    <xf numFmtId="0" fontId="3" fillId="33" borderId="34" xfId="0" applyFont="1" applyFill="1" applyBorder="1" applyAlignment="1" applyProtection="1">
      <alignment horizontal="right" vertical="center" wrapText="1"/>
      <protection/>
    </xf>
    <xf numFmtId="0" fontId="3" fillId="33" borderId="37"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93" fillId="33" borderId="10" xfId="0" applyFont="1" applyFill="1" applyBorder="1" applyAlignment="1" applyProtection="1">
      <alignment horizontal="center"/>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92" fillId="10" borderId="10" xfId="0" applyFont="1" applyFill="1" applyBorder="1" applyAlignment="1">
      <alignment horizontal="center" vertical="center" wrapText="1"/>
    </xf>
    <xf numFmtId="0" fontId="85" fillId="10" borderId="25" xfId="0" applyFont="1" applyFill="1" applyBorder="1" applyAlignment="1">
      <alignment/>
    </xf>
    <xf numFmtId="0" fontId="85" fillId="10" borderId="27" xfId="0" applyFont="1" applyFill="1" applyBorder="1" applyAlignment="1">
      <alignment/>
    </xf>
    <xf numFmtId="0" fontId="3" fillId="10" borderId="26"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0" fontId="0" fillId="0" borderId="0" xfId="0" applyAlignment="1">
      <alignment wrapText="1"/>
    </xf>
    <xf numFmtId="1" fontId="2" fillId="33" borderId="10" xfId="0" applyNumberFormat="1" applyFont="1" applyFill="1" applyBorder="1" applyAlignment="1" applyProtection="1">
      <alignment horizontal="left" wrapText="1"/>
      <protection locked="0"/>
    </xf>
    <xf numFmtId="0" fontId="94" fillId="0" borderId="0" xfId="0" applyFont="1" applyAlignment="1">
      <alignment vertical="center" wrapText="1"/>
    </xf>
    <xf numFmtId="15" fontId="2" fillId="33" borderId="12" xfId="0" applyNumberFormat="1" applyFont="1" applyFill="1" applyBorder="1" applyAlignment="1" applyProtection="1">
      <alignment horizontal="center"/>
      <protection/>
    </xf>
    <xf numFmtId="0" fontId="77" fillId="33" borderId="12" xfId="53" applyFill="1" applyBorder="1" applyAlignment="1" applyProtection="1">
      <alignment/>
      <protection locked="0"/>
    </xf>
    <xf numFmtId="0" fontId="3" fillId="33" borderId="38" xfId="0" applyFont="1" applyFill="1" applyBorder="1" applyAlignment="1" applyProtection="1">
      <alignment horizontal="center" vertical="center" wrapText="1"/>
      <protection/>
    </xf>
    <xf numFmtId="182" fontId="2" fillId="33" borderId="39" xfId="42" applyNumberFormat="1" applyFont="1" applyFill="1" applyBorder="1" applyAlignment="1" applyProtection="1">
      <alignment vertical="top" wrapText="1"/>
      <protection/>
    </xf>
    <xf numFmtId="0" fontId="2" fillId="0" borderId="40" xfId="0" applyFont="1" applyFill="1" applyBorder="1" applyAlignment="1" applyProtection="1">
      <alignment/>
      <protection/>
    </xf>
    <xf numFmtId="0" fontId="2" fillId="33" borderId="41" xfId="0" applyFont="1" applyFill="1" applyBorder="1" applyAlignment="1" applyProtection="1">
      <alignment vertical="top" wrapText="1"/>
      <protection/>
    </xf>
    <xf numFmtId="0" fontId="2" fillId="33" borderId="42" xfId="0" applyFont="1" applyFill="1" applyBorder="1" applyAlignment="1" applyProtection="1">
      <alignment vertical="top" wrapText="1"/>
      <protection/>
    </xf>
    <xf numFmtId="182" fontId="2" fillId="33" borderId="0" xfId="42" applyNumberFormat="1" applyFont="1" applyFill="1" applyBorder="1" applyAlignment="1" applyProtection="1">
      <alignment vertical="top" wrapText="1"/>
      <protection/>
    </xf>
    <xf numFmtId="182" fontId="2" fillId="10" borderId="40" xfId="42" applyNumberFormat="1" applyFont="1" applyFill="1" applyBorder="1" applyAlignment="1" applyProtection="1">
      <alignment vertical="top" wrapText="1"/>
      <protection/>
    </xf>
    <xf numFmtId="182" fontId="85" fillId="0" borderId="0" xfId="42" applyNumberFormat="1" applyFont="1" applyAlignment="1">
      <alignment/>
    </xf>
    <xf numFmtId="182" fontId="2" fillId="33" borderId="43" xfId="42" applyNumberFormat="1" applyFont="1" applyFill="1" applyBorder="1" applyAlignment="1" applyProtection="1">
      <alignment vertical="top" wrapText="1"/>
      <protection/>
    </xf>
    <xf numFmtId="182" fontId="85" fillId="0" borderId="40" xfId="42" applyNumberFormat="1" applyFont="1" applyBorder="1" applyAlignment="1">
      <alignment/>
    </xf>
    <xf numFmtId="182" fontId="2" fillId="10" borderId="43" xfId="42" applyNumberFormat="1" applyFont="1" applyFill="1" applyBorder="1" applyAlignment="1" applyProtection="1">
      <alignment vertical="top" wrapText="1"/>
      <protection/>
    </xf>
    <xf numFmtId="182" fontId="2" fillId="33" borderId="44" xfId="42" applyNumberFormat="1" applyFont="1" applyFill="1" applyBorder="1" applyAlignment="1" applyProtection="1">
      <alignment vertical="top" wrapText="1"/>
      <protection/>
    </xf>
    <xf numFmtId="182" fontId="2" fillId="33" borderId="19" xfId="42" applyNumberFormat="1" applyFont="1" applyFill="1" applyBorder="1" applyAlignment="1" applyProtection="1">
      <alignment vertical="top" wrapText="1"/>
      <protection/>
    </xf>
    <xf numFmtId="10" fontId="3" fillId="0" borderId="0" xfId="59" applyNumberFormat="1" applyFont="1" applyFill="1" applyBorder="1" applyAlignment="1" applyProtection="1">
      <alignment vertical="top" wrapText="1"/>
      <protection/>
    </xf>
    <xf numFmtId="43" fontId="3" fillId="0" borderId="0" xfId="42" applyFont="1" applyFill="1" applyBorder="1" applyAlignment="1" applyProtection="1">
      <alignment vertical="top" wrapText="1"/>
      <protection/>
    </xf>
    <xf numFmtId="182" fontId="2" fillId="10" borderId="44" xfId="42" applyNumberFormat="1" applyFont="1" applyFill="1" applyBorder="1" applyAlignment="1" applyProtection="1">
      <alignment vertical="top" wrapText="1"/>
      <protection/>
    </xf>
    <xf numFmtId="0" fontId="3" fillId="33" borderId="14" xfId="0" applyFont="1" applyFill="1" applyBorder="1" applyAlignment="1" applyProtection="1">
      <alignment horizontal="center" vertical="center" wrapText="1"/>
      <protection/>
    </xf>
    <xf numFmtId="0" fontId="3" fillId="33" borderId="45" xfId="0" applyFont="1" applyFill="1" applyBorder="1" applyAlignment="1" applyProtection="1">
      <alignment horizontal="center" vertical="center" wrapText="1"/>
      <protection/>
    </xf>
    <xf numFmtId="0" fontId="2" fillId="10" borderId="26" xfId="0" applyFont="1" applyFill="1" applyBorder="1" applyAlignment="1" applyProtection="1">
      <alignment vertical="center" wrapText="1"/>
      <protection/>
    </xf>
    <xf numFmtId="0" fontId="77" fillId="33" borderId="10" xfId="53" applyFill="1" applyBorder="1" applyAlignment="1" applyProtection="1">
      <alignment vertical="top" wrapText="1"/>
      <protection locked="0"/>
    </xf>
    <xf numFmtId="172" fontId="77" fillId="36" borderId="13" xfId="53" applyNumberFormat="1" applyFill="1" applyBorder="1" applyAlignment="1" applyProtection="1">
      <alignment horizontal="left"/>
      <protection locked="0"/>
    </xf>
    <xf numFmtId="17" fontId="2" fillId="33" borderId="11" xfId="0" applyNumberFormat="1" applyFont="1" applyFill="1" applyBorder="1" applyAlignment="1" applyProtection="1">
      <alignment horizontal="left"/>
      <protection locked="0"/>
    </xf>
    <xf numFmtId="0" fontId="3" fillId="16" borderId="34" xfId="0" applyFont="1" applyFill="1" applyBorder="1" applyAlignment="1" applyProtection="1">
      <alignment horizontal="center" vertical="center" wrapText="1"/>
      <protection/>
    </xf>
    <xf numFmtId="0" fontId="3" fillId="16" borderId="10" xfId="0" applyFont="1" applyFill="1" applyBorder="1" applyAlignment="1" applyProtection="1">
      <alignment horizontal="center" vertical="center" wrapText="1"/>
      <protection/>
    </xf>
    <xf numFmtId="0" fontId="3" fillId="16" borderId="17" xfId="0" applyFont="1" applyFill="1" applyBorder="1" applyAlignment="1" applyProtection="1">
      <alignment horizontal="center" vertical="center" wrapText="1"/>
      <protection/>
    </xf>
    <xf numFmtId="0" fontId="89" fillId="0" borderId="10" xfId="0" applyFont="1" applyFill="1" applyBorder="1" applyAlignment="1">
      <alignment wrapText="1"/>
    </xf>
    <xf numFmtId="0" fontId="2" fillId="33" borderId="14" xfId="0" applyFont="1" applyFill="1" applyBorder="1" applyAlignment="1" applyProtection="1">
      <alignment horizontal="right" vertical="top" wrapText="1"/>
      <protection/>
    </xf>
    <xf numFmtId="0" fontId="3" fillId="37" borderId="14" xfId="0" applyFont="1" applyFill="1" applyBorder="1" applyAlignment="1" applyProtection="1">
      <alignment vertical="top" wrapText="1"/>
      <protection/>
    </xf>
    <xf numFmtId="43" fontId="2" fillId="33" borderId="32" xfId="42" applyFont="1" applyFill="1" applyBorder="1" applyAlignment="1" applyProtection="1">
      <alignment vertical="top" wrapText="1"/>
      <protection/>
    </xf>
    <xf numFmtId="43" fontId="85" fillId="0" borderId="0" xfId="42" applyFont="1" applyAlignment="1">
      <alignment/>
    </xf>
    <xf numFmtId="43" fontId="2" fillId="33" borderId="46" xfId="42" applyFont="1" applyFill="1" applyBorder="1" applyAlignment="1" applyProtection="1">
      <alignment vertical="top" wrapText="1"/>
      <protection/>
    </xf>
    <xf numFmtId="0" fontId="3" fillId="37" borderId="47" xfId="0" applyFont="1" applyFill="1" applyBorder="1" applyAlignment="1" applyProtection="1">
      <alignment vertical="top" wrapText="1"/>
      <protection/>
    </xf>
    <xf numFmtId="0" fontId="3" fillId="37" borderId="36" xfId="0" applyFont="1" applyFill="1" applyBorder="1" applyAlignment="1" applyProtection="1">
      <alignment vertical="top" wrapText="1"/>
      <protection/>
    </xf>
    <xf numFmtId="17" fontId="2" fillId="33" borderId="12" xfId="0" applyNumberFormat="1" applyFont="1" applyFill="1" applyBorder="1" applyAlignment="1" applyProtection="1">
      <alignment vertical="top" wrapText="1"/>
      <protection/>
    </xf>
    <xf numFmtId="0" fontId="0" fillId="33" borderId="0" xfId="0" applyFill="1" applyBorder="1" applyAlignment="1">
      <alignment/>
    </xf>
    <xf numFmtId="0" fontId="0" fillId="33" borderId="10" xfId="0" applyFill="1" applyBorder="1" applyAlignment="1">
      <alignment vertical="top" wrapText="1"/>
    </xf>
    <xf numFmtId="0" fontId="28" fillId="0" borderId="0" xfId="0" applyFont="1" applyAlignment="1">
      <alignment horizontal="justify" vertical="center" wrapText="1"/>
    </xf>
    <xf numFmtId="0" fontId="28" fillId="0" borderId="0" xfId="0" applyFont="1" applyAlignment="1">
      <alignment horizontal="justify" vertical="top" wrapText="1"/>
    </xf>
    <xf numFmtId="43" fontId="2" fillId="33" borderId="32" xfId="0" applyNumberFormat="1" applyFont="1" applyFill="1" applyBorder="1" applyAlignment="1" applyProtection="1">
      <alignment vertical="top" wrapText="1"/>
      <protection/>
    </xf>
    <xf numFmtId="182" fontId="85" fillId="0" borderId="0" xfId="0" applyNumberFormat="1" applyFont="1" applyAlignment="1">
      <alignment/>
    </xf>
    <xf numFmtId="0" fontId="85" fillId="0" borderId="40" xfId="0" applyFont="1" applyBorder="1" applyAlignment="1">
      <alignment/>
    </xf>
    <xf numFmtId="43" fontId="85" fillId="0" borderId="40" xfId="42" applyFont="1" applyBorder="1" applyAlignment="1">
      <alignment/>
    </xf>
    <xf numFmtId="17" fontId="85" fillId="0" borderId="40" xfId="0" applyNumberFormat="1" applyFont="1" applyBorder="1" applyAlignment="1">
      <alignment/>
    </xf>
    <xf numFmtId="3" fontId="3" fillId="0" borderId="0" xfId="0" applyNumberFormat="1" applyFont="1" applyFill="1" applyBorder="1" applyAlignment="1" applyProtection="1">
      <alignment vertical="top" wrapText="1"/>
      <protection/>
    </xf>
    <xf numFmtId="0" fontId="29" fillId="33" borderId="16" xfId="0" applyFont="1" applyFill="1" applyBorder="1" applyAlignment="1" applyProtection="1">
      <alignment horizontal="left" vertical="center" wrapText="1"/>
      <protection/>
    </xf>
    <xf numFmtId="0" fontId="29" fillId="33" borderId="12" xfId="0" applyFont="1" applyFill="1" applyBorder="1" applyAlignment="1" applyProtection="1">
      <alignment horizontal="left" vertical="center" wrapText="1"/>
      <protection/>
    </xf>
    <xf numFmtId="0" fontId="2" fillId="33" borderId="12"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33" borderId="48"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16" xfId="0" applyFont="1" applyFill="1" applyBorder="1" applyAlignment="1" applyProtection="1">
      <alignment horizontal="left" vertical="center" wrapText="1"/>
      <protection/>
    </xf>
    <xf numFmtId="0" fontId="2" fillId="33" borderId="49" xfId="0" applyFont="1" applyFill="1" applyBorder="1" applyAlignment="1" applyProtection="1">
      <alignment horizontal="left" vertical="center" wrapText="1"/>
      <protection/>
    </xf>
    <xf numFmtId="0" fontId="15" fillId="33" borderId="50" xfId="0" applyFont="1" applyFill="1" applyBorder="1" applyAlignment="1" applyProtection="1">
      <alignment horizontal="left" vertical="top"/>
      <protection/>
    </xf>
    <xf numFmtId="0" fontId="29" fillId="33" borderId="16" xfId="0" applyFont="1" applyFill="1" applyBorder="1" applyAlignment="1" applyProtection="1">
      <alignment vertical="center" wrapText="1"/>
      <protection/>
    </xf>
    <xf numFmtId="0" fontId="95" fillId="0" borderId="0" xfId="0" applyFont="1" applyBorder="1" applyAlignment="1">
      <alignment horizontal="center" vertical="center"/>
    </xf>
    <xf numFmtId="0" fontId="96" fillId="0" borderId="0" xfId="0" applyFont="1" applyBorder="1" applyAlignment="1">
      <alignment horizontal="right" vertical="center" wrapText="1"/>
    </xf>
    <xf numFmtId="0" fontId="96" fillId="0" borderId="0" xfId="0" applyFont="1" applyBorder="1" applyAlignment="1">
      <alignment horizontal="center" vertical="center" wrapText="1"/>
    </xf>
    <xf numFmtId="0" fontId="96" fillId="0" borderId="0" xfId="0" applyFont="1" applyBorder="1" applyAlignment="1">
      <alignment vertical="center" wrapText="1"/>
    </xf>
    <xf numFmtId="0" fontId="97" fillId="0" borderId="0" xfId="0" applyFont="1" applyBorder="1" applyAlignment="1">
      <alignment horizontal="center" vertical="center" wrapText="1"/>
    </xf>
    <xf numFmtId="0" fontId="3" fillId="10" borderId="0" xfId="0" applyFont="1" applyFill="1" applyBorder="1" applyAlignment="1" applyProtection="1">
      <alignment horizontal="right"/>
      <protection/>
    </xf>
    <xf numFmtId="182" fontId="2" fillId="33" borderId="40" xfId="42" applyNumberFormat="1" applyFont="1" applyFill="1" applyBorder="1" applyAlignment="1" applyProtection="1">
      <alignment vertical="top" wrapText="1"/>
      <protection/>
    </xf>
    <xf numFmtId="182" fontId="85" fillId="0" borderId="40" xfId="42" applyNumberFormat="1" applyFont="1" applyBorder="1" applyAlignment="1">
      <alignment/>
    </xf>
    <xf numFmtId="182" fontId="85" fillId="0" borderId="51" xfId="42" applyNumberFormat="1" applyFont="1" applyBorder="1" applyAlignment="1">
      <alignment/>
    </xf>
    <xf numFmtId="15" fontId="2" fillId="33" borderId="12" xfId="0" applyNumberFormat="1" applyFont="1" applyFill="1" applyBorder="1" applyAlignment="1" applyProtection="1">
      <alignment horizontal="center" wrapText="1"/>
      <protection/>
    </xf>
    <xf numFmtId="0" fontId="2" fillId="33" borderId="50" xfId="0" applyFont="1" applyFill="1" applyBorder="1" applyAlignment="1" applyProtection="1">
      <alignment horizontal="left" vertical="center" wrapText="1"/>
      <protection/>
    </xf>
    <xf numFmtId="0" fontId="29" fillId="33" borderId="40" xfId="0" applyFont="1" applyFill="1" applyBorder="1" applyAlignment="1" applyProtection="1">
      <alignment vertical="center" wrapText="1"/>
      <protection/>
    </xf>
    <xf numFmtId="0" fontId="0" fillId="0" borderId="0" xfId="0" applyAlignment="1">
      <alignment vertical="top" wrapText="1"/>
    </xf>
    <xf numFmtId="0" fontId="28" fillId="0" borderId="10" xfId="0" applyFont="1" applyBorder="1" applyAlignment="1">
      <alignment horizontal="justify" vertical="top" wrapText="1"/>
    </xf>
    <xf numFmtId="0" fontId="89" fillId="0" borderId="10" xfId="0" applyFont="1" applyFill="1" applyBorder="1" applyAlignment="1">
      <alignment horizontal="left" vertical="top" wrapText="1"/>
    </xf>
    <xf numFmtId="9" fontId="2" fillId="10" borderId="0" xfId="59" applyFont="1" applyFill="1" applyBorder="1" applyAlignment="1" applyProtection="1">
      <alignment vertical="top" wrapText="1"/>
      <protection/>
    </xf>
    <xf numFmtId="10" fontId="85" fillId="0" borderId="0" xfId="59" applyNumberFormat="1" applyFont="1" applyAlignment="1">
      <alignment/>
    </xf>
    <xf numFmtId="0" fontId="2" fillId="33" borderId="14" xfId="0" applyFont="1" applyFill="1" applyBorder="1" applyAlignment="1" applyProtection="1">
      <alignment horizontal="left" vertical="top" wrapText="1"/>
      <protection/>
    </xf>
    <xf numFmtId="0" fontId="85" fillId="0" borderId="40" xfId="0" applyFont="1" applyBorder="1" applyAlignment="1">
      <alignment wrapText="1"/>
    </xf>
    <xf numFmtId="0" fontId="0" fillId="0" borderId="0" xfId="0" applyAlignment="1" applyProtection="1">
      <alignment/>
      <protection/>
    </xf>
    <xf numFmtId="0" fontId="98" fillId="10" borderId="20" xfId="0" applyFont="1" applyFill="1" applyBorder="1" applyAlignment="1">
      <alignment vertical="center"/>
    </xf>
    <xf numFmtId="0" fontId="98" fillId="10" borderId="23" xfId="0" applyFont="1" applyFill="1" applyBorder="1" applyAlignment="1">
      <alignment vertical="center"/>
    </xf>
    <xf numFmtId="0" fontId="0" fillId="10" borderId="0" xfId="0" applyFill="1" applyBorder="1" applyAlignment="1">
      <alignment/>
    </xf>
    <xf numFmtId="0" fontId="0" fillId="10" borderId="24" xfId="0" applyFill="1" applyBorder="1" applyAlignment="1">
      <alignment/>
    </xf>
    <xf numFmtId="0" fontId="98" fillId="10" borderId="0" xfId="0" applyFont="1" applyFill="1" applyBorder="1" applyAlignment="1">
      <alignment vertical="center"/>
    </xf>
    <xf numFmtId="0" fontId="99" fillId="10" borderId="21" xfId="0" applyFont="1" applyFill="1" applyBorder="1" applyAlignment="1">
      <alignment vertical="top" wrapText="1"/>
    </xf>
    <xf numFmtId="0" fontId="99" fillId="10" borderId="22" xfId="0" applyFont="1" applyFill="1" applyBorder="1" applyAlignment="1">
      <alignment vertical="top" wrapText="1"/>
    </xf>
    <xf numFmtId="0" fontId="77" fillId="10" borderId="26" xfId="53" applyFill="1" applyBorder="1" applyAlignment="1" applyProtection="1">
      <alignment vertical="top" wrapText="1"/>
      <protection/>
    </xf>
    <xf numFmtId="0" fontId="77" fillId="10" borderId="27" xfId="53" applyFill="1" applyBorder="1" applyAlignment="1" applyProtection="1">
      <alignment vertical="top" wrapText="1"/>
      <protection/>
    </xf>
    <xf numFmtId="0" fontId="0" fillId="4" borderId="10" xfId="0" applyFill="1" applyBorder="1" applyAlignment="1" applyProtection="1">
      <alignment/>
      <protection/>
    </xf>
    <xf numFmtId="0" fontId="0" fillId="31" borderId="10" xfId="0" applyFill="1" applyBorder="1" applyAlignment="1" applyProtection="1">
      <alignment/>
      <protection locked="0"/>
    </xf>
    <xf numFmtId="0" fontId="0" fillId="0" borderId="19" xfId="0" applyBorder="1" applyAlignment="1" applyProtection="1">
      <alignment/>
      <protection/>
    </xf>
    <xf numFmtId="0" fontId="100" fillId="6" borderId="41" xfId="0" applyFont="1" applyFill="1" applyBorder="1" applyAlignment="1" applyProtection="1">
      <alignment horizontal="left" vertical="center" wrapText="1"/>
      <protection/>
    </xf>
    <xf numFmtId="0" fontId="100" fillId="6" borderId="40" xfId="0" applyFont="1" applyFill="1" applyBorder="1" applyAlignment="1" applyProtection="1">
      <alignment horizontal="left" vertical="center" wrapText="1"/>
      <protection/>
    </xf>
    <xf numFmtId="0" fontId="100" fillId="6" borderId="39" xfId="0" applyFont="1" applyFill="1" applyBorder="1" applyAlignment="1" applyProtection="1">
      <alignment horizontal="left" vertical="center" wrapText="1"/>
      <protection/>
    </xf>
    <xf numFmtId="0" fontId="101" fillId="0" borderId="52" xfId="0" applyFont="1" applyBorder="1" applyAlignment="1" applyProtection="1">
      <alignment horizontal="left" vertical="center"/>
      <protection/>
    </xf>
    <xf numFmtId="0" fontId="80" fillId="31" borderId="40" xfId="56" applyFont="1" applyBorder="1" applyAlignment="1" applyProtection="1">
      <alignment horizontal="center" vertical="center"/>
      <protection locked="0"/>
    </xf>
    <xf numFmtId="0" fontId="102" fillId="31" borderId="40" xfId="56" applyFont="1" applyBorder="1" applyAlignment="1" applyProtection="1">
      <alignment horizontal="center" vertical="center"/>
      <protection locked="0"/>
    </xf>
    <xf numFmtId="0" fontId="102" fillId="31" borderId="43" xfId="56" applyFont="1" applyBorder="1" applyAlignment="1" applyProtection="1">
      <alignment horizontal="center" vertical="center"/>
      <protection locked="0"/>
    </xf>
    <xf numFmtId="0" fontId="101" fillId="0" borderId="53" xfId="0" applyFont="1" applyBorder="1" applyAlignment="1" applyProtection="1">
      <alignment horizontal="left" vertical="center"/>
      <protection/>
    </xf>
    <xf numFmtId="0" fontId="80" fillId="38" borderId="40" xfId="56" applyFont="1" applyFill="1" applyBorder="1" applyAlignment="1" applyProtection="1">
      <alignment horizontal="center" vertical="center"/>
      <protection locked="0"/>
    </xf>
    <xf numFmtId="0" fontId="102" fillId="38" borderId="40" xfId="56" applyFont="1" applyFill="1" applyBorder="1" applyAlignment="1" applyProtection="1">
      <alignment horizontal="center" vertical="center"/>
      <protection locked="0"/>
    </xf>
    <xf numFmtId="0" fontId="102" fillId="38" borderId="43" xfId="56" applyFont="1" applyFill="1" applyBorder="1" applyAlignment="1" applyProtection="1">
      <alignment horizontal="center" vertical="center"/>
      <protection locked="0"/>
    </xf>
    <xf numFmtId="0" fontId="103" fillId="0" borderId="40" xfId="0" applyFont="1" applyBorder="1" applyAlignment="1" applyProtection="1">
      <alignment horizontal="left" vertical="center"/>
      <protection/>
    </xf>
    <xf numFmtId="10" fontId="102" fillId="31" borderId="40" xfId="56" applyNumberFormat="1" applyFont="1" applyBorder="1" applyAlignment="1" applyProtection="1">
      <alignment horizontal="center" vertical="center"/>
      <protection locked="0"/>
    </xf>
    <xf numFmtId="10" fontId="102" fillId="31" borderId="43" xfId="56" applyNumberFormat="1" applyFont="1" applyBorder="1" applyAlignment="1" applyProtection="1">
      <alignment horizontal="center" vertical="center"/>
      <protection locked="0"/>
    </xf>
    <xf numFmtId="0" fontId="103" fillId="0" borderId="41" xfId="0" applyFont="1" applyBorder="1" applyAlignment="1" applyProtection="1">
      <alignment horizontal="left" vertical="center"/>
      <protection/>
    </xf>
    <xf numFmtId="10" fontId="102" fillId="38" borderId="40" xfId="56" applyNumberFormat="1" applyFont="1" applyFill="1" applyBorder="1" applyAlignment="1" applyProtection="1">
      <alignment horizontal="center" vertical="center"/>
      <protection locked="0"/>
    </xf>
    <xf numFmtId="10" fontId="102" fillId="38" borderId="43" xfId="56"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100" fillId="6" borderId="51" xfId="0" applyFont="1" applyFill="1" applyBorder="1" applyAlignment="1" applyProtection="1">
      <alignment horizontal="center" vertical="center" wrapText="1"/>
      <protection/>
    </xf>
    <xf numFmtId="0" fontId="100" fillId="6" borderId="54" xfId="0" applyFont="1" applyFill="1" applyBorder="1" applyAlignment="1" applyProtection="1">
      <alignment horizontal="center" vertical="center" wrapText="1"/>
      <protection/>
    </xf>
    <xf numFmtId="0" fontId="101" fillId="0" borderId="40" xfId="0" applyFont="1" applyFill="1" applyBorder="1" applyAlignment="1" applyProtection="1">
      <alignment vertical="center" wrapText="1"/>
      <protection/>
    </xf>
    <xf numFmtId="0" fontId="80" fillId="31" borderId="40" xfId="56" applyBorder="1" applyAlignment="1" applyProtection="1">
      <alignment wrapText="1"/>
      <protection locked="0"/>
    </xf>
    <xf numFmtId="0" fontId="80" fillId="38" borderId="40" xfId="56" applyFill="1" applyBorder="1" applyAlignment="1" applyProtection="1">
      <alignment wrapText="1"/>
      <protection locked="0"/>
    </xf>
    <xf numFmtId="0" fontId="62" fillId="33" borderId="40" xfId="0" applyFont="1" applyFill="1" applyBorder="1" applyAlignment="1" applyProtection="1">
      <alignment vertical="center" wrapText="1"/>
      <protection/>
    </xf>
    <xf numFmtId="10" fontId="80" fillId="31" borderId="40" xfId="56" applyNumberFormat="1" applyBorder="1" applyAlignment="1" applyProtection="1">
      <alignment horizontal="center" vertical="center" wrapText="1"/>
      <protection locked="0"/>
    </xf>
    <xf numFmtId="10" fontId="80" fillId="38" borderId="40" xfId="56" applyNumberFormat="1" applyFill="1" applyBorder="1" applyAlignment="1" applyProtection="1">
      <alignment horizontal="center" vertical="center" wrapText="1"/>
      <protection locked="0"/>
    </xf>
    <xf numFmtId="0" fontId="100" fillId="6" borderId="40" xfId="0" applyFont="1" applyFill="1" applyBorder="1" applyAlignment="1" applyProtection="1">
      <alignment horizontal="center" vertical="center" wrapText="1"/>
      <protection/>
    </xf>
    <xf numFmtId="0" fontId="100" fillId="6" borderId="43" xfId="0" applyFont="1" applyFill="1" applyBorder="1" applyAlignment="1" applyProtection="1">
      <alignment horizontal="center" vertical="center" wrapText="1"/>
      <protection/>
    </xf>
    <xf numFmtId="0" fontId="104" fillId="31" borderId="55" xfId="56" applyFont="1" applyBorder="1" applyAlignment="1" applyProtection="1">
      <alignment vertical="center" wrapText="1"/>
      <protection locked="0"/>
    </xf>
    <xf numFmtId="0" fontId="104" fillId="31" borderId="40" xfId="56" applyFont="1" applyBorder="1" applyAlignment="1" applyProtection="1">
      <alignment horizontal="center" vertical="center"/>
      <protection locked="0"/>
    </xf>
    <xf numFmtId="0" fontId="104" fillId="31" borderId="43" xfId="56" applyFont="1" applyBorder="1" applyAlignment="1" applyProtection="1">
      <alignment horizontal="center" vertical="center"/>
      <protection locked="0"/>
    </xf>
    <xf numFmtId="0" fontId="104" fillId="38" borderId="40" xfId="56" applyFont="1" applyFill="1" applyBorder="1" applyAlignment="1" applyProtection="1">
      <alignment horizontal="center" vertical="center"/>
      <protection locked="0"/>
    </xf>
    <xf numFmtId="0" fontId="104" fillId="38" borderId="55" xfId="56" applyFont="1" applyFill="1" applyBorder="1" applyAlignment="1" applyProtection="1">
      <alignment vertical="center" wrapText="1"/>
      <protection locked="0"/>
    </xf>
    <xf numFmtId="0" fontId="104" fillId="38" borderId="43" xfId="56" applyFont="1" applyFill="1" applyBorder="1" applyAlignment="1" applyProtection="1">
      <alignment horizontal="center" vertical="center"/>
      <protection locked="0"/>
    </xf>
    <xf numFmtId="0" fontId="104" fillId="31" borderId="43" xfId="56" applyFont="1" applyBorder="1" applyAlignment="1" applyProtection="1">
      <alignment vertical="center"/>
      <protection locked="0"/>
    </xf>
    <xf numFmtId="0" fontId="104" fillId="38" borderId="43" xfId="56" applyFont="1" applyFill="1" applyBorder="1" applyAlignment="1" applyProtection="1">
      <alignment vertical="center"/>
      <protection locked="0"/>
    </xf>
    <xf numFmtId="0" fontId="104" fillId="31" borderId="44" xfId="56" applyFont="1" applyBorder="1" applyAlignment="1" applyProtection="1">
      <alignment vertical="center"/>
      <protection locked="0"/>
    </xf>
    <xf numFmtId="0" fontId="104" fillId="38" borderId="44" xfId="56"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100" fillId="6" borderId="51" xfId="0" applyFont="1" applyFill="1" applyBorder="1" applyAlignment="1" applyProtection="1">
      <alignment horizontal="center" vertical="center"/>
      <protection/>
    </xf>
    <xf numFmtId="0" fontId="100" fillId="6" borderId="39" xfId="0" applyFont="1" applyFill="1" applyBorder="1" applyAlignment="1" applyProtection="1">
      <alignment horizontal="center" vertical="center"/>
      <protection/>
    </xf>
    <xf numFmtId="0" fontId="80" fillId="31" borderId="40" xfId="56" applyBorder="1" applyAlignment="1" applyProtection="1">
      <alignment horizontal="center" vertical="center"/>
      <protection locked="0"/>
    </xf>
    <xf numFmtId="10" fontId="80" fillId="31" borderId="40" xfId="56" applyNumberFormat="1" applyBorder="1" applyAlignment="1" applyProtection="1">
      <alignment horizontal="center" vertical="center"/>
      <protection locked="0"/>
    </xf>
    <xf numFmtId="0" fontId="80" fillId="38" borderId="40" xfId="56" applyFill="1" applyBorder="1" applyAlignment="1" applyProtection="1">
      <alignment horizontal="center" vertical="center"/>
      <protection locked="0"/>
    </xf>
    <xf numFmtId="10" fontId="80" fillId="38" borderId="40" xfId="56" applyNumberFormat="1" applyFill="1" applyBorder="1" applyAlignment="1" applyProtection="1">
      <alignment horizontal="center" vertical="center"/>
      <protection locked="0"/>
    </xf>
    <xf numFmtId="0" fontId="100" fillId="6" borderId="56" xfId="0" applyFont="1" applyFill="1" applyBorder="1" applyAlignment="1" applyProtection="1">
      <alignment horizontal="center" vertical="center" wrapText="1"/>
      <protection/>
    </xf>
    <xf numFmtId="0" fontId="80" fillId="31" borderId="40" xfId="56" applyBorder="1" applyAlignment="1" applyProtection="1">
      <alignment/>
      <protection locked="0"/>
    </xf>
    <xf numFmtId="0" fontId="104" fillId="31" borderId="32" xfId="56" applyFont="1" applyBorder="1" applyAlignment="1" applyProtection="1">
      <alignment vertical="center" wrapText="1"/>
      <protection locked="0"/>
    </xf>
    <xf numFmtId="0" fontId="104" fillId="31" borderId="50" xfId="56" applyFont="1" applyBorder="1" applyAlignment="1" applyProtection="1">
      <alignment horizontal="center" vertical="center"/>
      <protection locked="0"/>
    </xf>
    <xf numFmtId="0" fontId="80" fillId="38" borderId="40" xfId="56" applyFill="1" applyBorder="1" applyAlignment="1" applyProtection="1">
      <alignment/>
      <protection locked="0"/>
    </xf>
    <xf numFmtId="0" fontId="104" fillId="38" borderId="32" xfId="56" applyFont="1" applyFill="1" applyBorder="1" applyAlignment="1" applyProtection="1">
      <alignment vertical="center" wrapText="1"/>
      <protection locked="0"/>
    </xf>
    <xf numFmtId="0" fontId="104" fillId="38" borderId="50"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100" fillId="6" borderId="14" xfId="0" applyFont="1" applyFill="1" applyBorder="1" applyAlignment="1" applyProtection="1">
      <alignment horizontal="center" vertical="center" wrapText="1"/>
      <protection/>
    </xf>
    <xf numFmtId="0" fontId="100" fillId="6" borderId="31" xfId="0" applyFont="1" applyFill="1" applyBorder="1" applyAlignment="1" applyProtection="1">
      <alignment horizontal="center" vertical="center"/>
      <protection/>
    </xf>
    <xf numFmtId="0" fontId="80" fillId="31" borderId="40" xfId="56" applyBorder="1" applyAlignment="1" applyProtection="1">
      <alignment vertical="center" wrapText="1"/>
      <protection locked="0"/>
    </xf>
    <xf numFmtId="0" fontId="80" fillId="31" borderId="55" xfId="56" applyBorder="1" applyAlignment="1" applyProtection="1">
      <alignment vertical="center" wrapText="1"/>
      <protection locked="0"/>
    </xf>
    <xf numFmtId="0" fontId="80" fillId="38" borderId="40" xfId="56" applyFill="1" applyBorder="1" applyAlignment="1" applyProtection="1">
      <alignment vertical="center" wrapText="1"/>
      <protection locked="0"/>
    </xf>
    <xf numFmtId="0" fontId="80" fillId="38" borderId="55" xfId="56" applyFill="1" applyBorder="1" applyAlignment="1" applyProtection="1">
      <alignment vertical="center" wrapText="1"/>
      <protection locked="0"/>
    </xf>
    <xf numFmtId="0" fontId="80" fillId="31" borderId="43" xfId="56" applyBorder="1" applyAlignment="1" applyProtection="1">
      <alignment horizontal="center" vertical="center"/>
      <protection locked="0"/>
    </xf>
    <xf numFmtId="0" fontId="80" fillId="38" borderId="43" xfId="56"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100" fillId="6" borderId="54" xfId="0" applyFont="1" applyFill="1" applyBorder="1" applyAlignment="1" applyProtection="1">
      <alignment horizontal="center" vertical="center"/>
      <protection/>
    </xf>
    <xf numFmtId="0" fontId="80" fillId="31" borderId="43" xfId="56" applyBorder="1" applyAlignment="1" applyProtection="1">
      <alignment vertical="center" wrapText="1"/>
      <protection locked="0"/>
    </xf>
    <xf numFmtId="0" fontId="80" fillId="38" borderId="43" xfId="56" applyFill="1" applyBorder="1" applyAlignment="1" applyProtection="1">
      <alignment vertical="center" wrapText="1"/>
      <protection locked="0"/>
    </xf>
    <xf numFmtId="0" fontId="100" fillId="6" borderId="52" xfId="0" applyFont="1" applyFill="1" applyBorder="1" applyAlignment="1" applyProtection="1">
      <alignment horizontal="center" vertical="center" wrapText="1"/>
      <protection/>
    </xf>
    <xf numFmtId="0" fontId="80" fillId="31" borderId="57" xfId="56" applyBorder="1" applyAlignment="1" applyProtection="1">
      <alignment/>
      <protection locked="0"/>
    </xf>
    <xf numFmtId="10" fontId="80" fillId="31" borderId="56" xfId="56" applyNumberFormat="1" applyBorder="1" applyAlignment="1" applyProtection="1">
      <alignment horizontal="center" vertical="center"/>
      <protection locked="0"/>
    </xf>
    <xf numFmtId="0" fontId="80" fillId="38" borderId="57" xfId="56" applyFill="1" applyBorder="1" applyAlignment="1" applyProtection="1">
      <alignment/>
      <protection locked="0"/>
    </xf>
    <xf numFmtId="10" fontId="80" fillId="38" borderId="56" xfId="56" applyNumberFormat="1" applyFill="1" applyBorder="1" applyAlignment="1" applyProtection="1">
      <alignment horizontal="center" vertical="center"/>
      <protection locked="0"/>
    </xf>
    <xf numFmtId="0" fontId="100" fillId="6" borderId="32" xfId="0" applyFont="1" applyFill="1" applyBorder="1" applyAlignment="1" applyProtection="1">
      <alignment horizontal="center" vertical="center"/>
      <protection/>
    </xf>
    <xf numFmtId="0" fontId="100" fillId="6" borderId="40" xfId="0" applyFont="1" applyFill="1" applyBorder="1" applyAlignment="1" applyProtection="1">
      <alignment horizontal="center" wrapText="1"/>
      <protection/>
    </xf>
    <xf numFmtId="0" fontId="100" fillId="6" borderId="43" xfId="0" applyFont="1" applyFill="1" applyBorder="1" applyAlignment="1" applyProtection="1">
      <alignment horizontal="center" wrapText="1"/>
      <protection/>
    </xf>
    <xf numFmtId="0" fontId="100" fillId="6" borderId="41" xfId="0" applyFont="1" applyFill="1" applyBorder="1" applyAlignment="1" applyProtection="1">
      <alignment horizontal="center" wrapText="1"/>
      <protection/>
    </xf>
    <xf numFmtId="0" fontId="104" fillId="31" borderId="40" xfId="56" applyFont="1" applyBorder="1" applyAlignment="1" applyProtection="1">
      <alignment horizontal="center" vertical="center" wrapText="1"/>
      <protection locked="0"/>
    </xf>
    <xf numFmtId="0" fontId="104" fillId="38" borderId="40" xfId="56" applyFont="1" applyFill="1" applyBorder="1" applyAlignment="1" applyProtection="1">
      <alignment horizontal="center" vertical="center" wrapText="1"/>
      <protection locked="0"/>
    </xf>
    <xf numFmtId="3" fontId="104" fillId="38" borderId="43" xfId="56" applyNumberFormat="1" applyFont="1" applyFill="1" applyBorder="1" applyAlignment="1" applyProtection="1">
      <alignment horizontal="center" vertical="center"/>
      <protection locked="0"/>
    </xf>
    <xf numFmtId="0" fontId="80" fillId="31" borderId="32" xfId="56" applyBorder="1" applyAlignment="1" applyProtection="1">
      <alignment vertical="center"/>
      <protection locked="0"/>
    </xf>
    <xf numFmtId="0" fontId="80" fillId="38" borderId="41" xfId="56" applyFill="1" applyBorder="1" applyAlignment="1" applyProtection="1">
      <alignment vertical="center"/>
      <protection locked="0"/>
    </xf>
    <xf numFmtId="0" fontId="80" fillId="31" borderId="0" xfId="56" applyAlignment="1" applyProtection="1">
      <alignment/>
      <protection/>
    </xf>
    <xf numFmtId="0" fontId="73" fillId="29" borderId="0" xfId="48" applyAlignment="1" applyProtection="1">
      <alignment/>
      <protection/>
    </xf>
    <xf numFmtId="0" fontId="68" fillId="26" borderId="0" xfId="39" applyAlignment="1" applyProtection="1">
      <alignment/>
      <protection/>
    </xf>
    <xf numFmtId="0" fontId="0" fillId="0" borderId="0" xfId="0" applyAlignment="1" applyProtection="1">
      <alignment wrapText="1"/>
      <protection/>
    </xf>
    <xf numFmtId="0" fontId="0" fillId="0" borderId="0" xfId="0" applyAlignment="1">
      <alignment vertical="center" wrapText="1"/>
    </xf>
    <xf numFmtId="0" fontId="100" fillId="6" borderId="32" xfId="0" applyFont="1" applyFill="1" applyBorder="1" applyAlignment="1" applyProtection="1">
      <alignment horizontal="center" vertical="center" wrapText="1"/>
      <protection/>
    </xf>
    <xf numFmtId="0" fontId="100" fillId="6" borderId="41" xfId="0" applyFont="1" applyFill="1" applyBorder="1" applyAlignment="1" applyProtection="1">
      <alignment horizontal="center" vertical="center" wrapText="1"/>
      <protection/>
    </xf>
    <xf numFmtId="0" fontId="100" fillId="6" borderId="58" xfId="0" applyFont="1" applyFill="1" applyBorder="1" applyAlignment="1" applyProtection="1">
      <alignment horizontal="center" vertical="center"/>
      <protection/>
    </xf>
    <xf numFmtId="0" fontId="80" fillId="31" borderId="41" xfId="56" applyBorder="1" applyAlignment="1" applyProtection="1">
      <alignment horizontal="center" vertical="center"/>
      <protection locked="0"/>
    </xf>
    <xf numFmtId="0" fontId="80" fillId="38" borderId="41" xfId="56" applyFill="1" applyBorder="1" applyAlignment="1" applyProtection="1">
      <alignment horizontal="center" vertical="center"/>
      <protection locked="0"/>
    </xf>
    <xf numFmtId="0" fontId="80" fillId="38" borderId="32" xfId="56" applyFill="1" applyBorder="1" applyAlignment="1" applyProtection="1">
      <alignment horizontal="center" vertical="center" wrapText="1"/>
      <protection locked="0"/>
    </xf>
    <xf numFmtId="0" fontId="100" fillId="6" borderId="50" xfId="0" applyFont="1" applyFill="1" applyBorder="1" applyAlignment="1" applyProtection="1">
      <alignment horizontal="center" vertical="center" wrapText="1"/>
      <protection/>
    </xf>
    <xf numFmtId="0" fontId="80" fillId="38" borderId="50" xfId="56" applyFill="1" applyBorder="1" applyAlignment="1" applyProtection="1">
      <alignment horizontal="center" vertical="center"/>
      <protection locked="0"/>
    </xf>
    <xf numFmtId="0" fontId="80" fillId="38" borderId="41" xfId="56" applyFill="1" applyBorder="1" applyAlignment="1" applyProtection="1">
      <alignment horizontal="center" vertical="center" wrapText="1"/>
      <protection locked="0"/>
    </xf>
    <xf numFmtId="0" fontId="100" fillId="6" borderId="55" xfId="0" applyFont="1" applyFill="1" applyBorder="1" applyAlignment="1" applyProtection="1">
      <alignment horizontal="center" vertical="center" wrapText="1"/>
      <protection/>
    </xf>
    <xf numFmtId="0" fontId="3" fillId="10" borderId="23" xfId="0" applyFont="1" applyFill="1" applyBorder="1" applyAlignment="1" applyProtection="1">
      <alignment horizontal="right"/>
      <protection/>
    </xf>
    <xf numFmtId="0" fontId="3" fillId="10" borderId="0" xfId="0" applyFont="1" applyFill="1" applyBorder="1" applyAlignment="1" applyProtection="1">
      <alignment horizontal="right"/>
      <protection/>
    </xf>
    <xf numFmtId="0" fontId="3" fillId="10" borderId="23" xfId="0" applyFont="1" applyFill="1" applyBorder="1" applyAlignment="1" applyProtection="1">
      <alignment horizontal="right" wrapText="1"/>
      <protection/>
    </xf>
    <xf numFmtId="0" fontId="3" fillId="10" borderId="24" xfId="0" applyFont="1" applyFill="1" applyBorder="1" applyAlignment="1" applyProtection="1">
      <alignment horizontal="right" wrapText="1"/>
      <protection/>
    </xf>
    <xf numFmtId="0" fontId="3" fillId="10" borderId="23" xfId="0" applyFont="1" applyFill="1" applyBorder="1" applyAlignment="1" applyProtection="1">
      <alignment horizontal="right" vertical="top" wrapText="1"/>
      <protection/>
    </xf>
    <xf numFmtId="0" fontId="3" fillId="10" borderId="24" xfId="0" applyFont="1" applyFill="1" applyBorder="1" applyAlignment="1" applyProtection="1">
      <alignment horizontal="right" vertical="top" wrapText="1"/>
      <protection/>
    </xf>
    <xf numFmtId="15" fontId="2" fillId="33" borderId="28" xfId="0" applyNumberFormat="1" applyFont="1" applyFill="1" applyBorder="1" applyAlignment="1" applyProtection="1">
      <alignment horizontal="center"/>
      <protection/>
    </xf>
    <xf numFmtId="0" fontId="2" fillId="33" borderId="16" xfId="0" applyFont="1" applyFill="1" applyBorder="1" applyAlignment="1" applyProtection="1">
      <alignment horizontal="center"/>
      <protection/>
    </xf>
    <xf numFmtId="0" fontId="3" fillId="10" borderId="0" xfId="0" applyFont="1" applyFill="1" applyBorder="1" applyAlignment="1" applyProtection="1">
      <alignment horizontal="right" wrapText="1"/>
      <protection/>
    </xf>
    <xf numFmtId="0" fontId="3" fillId="10" borderId="26"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2" fillId="33" borderId="38" xfId="0" applyFont="1" applyFill="1" applyBorder="1" applyAlignment="1" applyProtection="1">
      <alignment vertical="top" wrapText="1"/>
      <protection locked="0"/>
    </xf>
    <xf numFmtId="0" fontId="2" fillId="33" borderId="33" xfId="0" applyFont="1" applyFill="1" applyBorder="1" applyAlignment="1" applyProtection="1">
      <alignment vertical="top" wrapText="1"/>
      <protection locked="0"/>
    </xf>
    <xf numFmtId="3" fontId="2" fillId="33" borderId="38" xfId="0" applyNumberFormat="1" applyFont="1" applyFill="1" applyBorder="1" applyAlignment="1" applyProtection="1">
      <alignment vertical="top" wrapText="1"/>
      <protection locked="0"/>
    </xf>
    <xf numFmtId="3" fontId="2" fillId="33" borderId="33"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0" fillId="10" borderId="23"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3" fontId="2" fillId="33" borderId="38" xfId="0" applyNumberFormat="1" applyFont="1" applyFill="1" applyBorder="1" applyAlignment="1" applyProtection="1">
      <alignment horizontal="left" vertical="top" wrapText="1"/>
      <protection locked="0"/>
    </xf>
    <xf numFmtId="3" fontId="2" fillId="33" borderId="33" xfId="0" applyNumberFormat="1" applyFont="1" applyFill="1" applyBorder="1" applyAlignment="1" applyProtection="1">
      <alignment horizontal="left" vertical="top" wrapText="1"/>
      <protection locked="0"/>
    </xf>
    <xf numFmtId="0" fontId="2" fillId="33" borderId="38" xfId="0" applyFont="1" applyFill="1" applyBorder="1" applyAlignment="1" applyProtection="1">
      <alignment horizontal="center" vertical="top" wrapText="1"/>
      <protection locked="0"/>
    </xf>
    <xf numFmtId="0" fontId="2" fillId="33" borderId="33" xfId="0"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top" wrapText="1"/>
      <protection/>
    </xf>
    <xf numFmtId="0" fontId="14" fillId="33" borderId="38" xfId="0" applyFont="1" applyFill="1" applyBorder="1" applyAlignment="1" applyProtection="1">
      <alignment horizontal="center"/>
      <protection/>
    </xf>
    <xf numFmtId="0" fontId="14" fillId="33" borderId="17" xfId="0" applyFont="1" applyFill="1" applyBorder="1" applyAlignment="1" applyProtection="1">
      <alignment horizontal="center"/>
      <protection/>
    </xf>
    <xf numFmtId="0" fontId="14" fillId="33" borderId="33"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3" fillId="33" borderId="38" xfId="0" applyFont="1" applyFill="1" applyBorder="1" applyAlignment="1" applyProtection="1">
      <alignment horizontal="center" vertical="top" wrapText="1"/>
      <protection/>
    </xf>
    <xf numFmtId="0" fontId="3" fillId="33" borderId="33" xfId="0" applyFont="1" applyFill="1" applyBorder="1" applyAlignment="1" applyProtection="1">
      <alignment horizontal="center" vertical="top" wrapText="1"/>
      <protection/>
    </xf>
    <xf numFmtId="0" fontId="10" fillId="10" borderId="0" xfId="0" applyFont="1" applyFill="1" applyBorder="1" applyAlignment="1" applyProtection="1">
      <alignment horizontal="center"/>
      <protection/>
    </xf>
    <xf numFmtId="182" fontId="2" fillId="33" borderId="44" xfId="42" applyNumberFormat="1" applyFont="1" applyFill="1" applyBorder="1" applyAlignment="1" applyProtection="1">
      <alignment horizontal="center" vertical="top" wrapText="1"/>
      <protection/>
    </xf>
    <xf numFmtId="182" fontId="2" fillId="33" borderId="54" xfId="42" applyNumberFormat="1" applyFont="1" applyFill="1" applyBorder="1" applyAlignment="1" applyProtection="1">
      <alignment horizontal="center" vertical="top" wrapText="1"/>
      <protection/>
    </xf>
    <xf numFmtId="0" fontId="3" fillId="10" borderId="48" xfId="0" applyFont="1" applyFill="1" applyBorder="1" applyAlignment="1" applyProtection="1">
      <alignment horizontal="center" vertical="top" wrapText="1"/>
      <protection/>
    </xf>
    <xf numFmtId="0" fontId="3" fillId="10" borderId="41" xfId="0" applyFont="1" applyFill="1" applyBorder="1" applyAlignment="1" applyProtection="1">
      <alignment horizontal="center" vertical="top" wrapText="1"/>
      <protection/>
    </xf>
    <xf numFmtId="0" fontId="2" fillId="33" borderId="56" xfId="0" applyFont="1" applyFill="1" applyBorder="1" applyAlignment="1" applyProtection="1">
      <alignment horizontal="center" vertical="top" wrapText="1"/>
      <protection/>
    </xf>
    <xf numFmtId="0" fontId="2" fillId="33" borderId="59" xfId="0" applyFont="1" applyFill="1" applyBorder="1" applyAlignment="1" applyProtection="1">
      <alignment horizontal="center" vertical="top" wrapText="1"/>
      <protection/>
    </xf>
    <xf numFmtId="0" fontId="2" fillId="33" borderId="51" xfId="0" applyFont="1" applyFill="1" applyBorder="1" applyAlignment="1" applyProtection="1">
      <alignment horizontal="center" vertical="top" wrapText="1"/>
      <protection/>
    </xf>
    <xf numFmtId="0" fontId="2" fillId="33" borderId="21" xfId="0" applyFont="1" applyFill="1" applyBorder="1" applyAlignment="1" applyProtection="1">
      <alignment horizontal="center" vertical="top" wrapText="1"/>
      <protection/>
    </xf>
    <xf numFmtId="0" fontId="2" fillId="33" borderId="0" xfId="0" applyFont="1" applyFill="1" applyBorder="1" applyAlignment="1" applyProtection="1">
      <alignment horizontal="center" vertical="top" wrapText="1"/>
      <protection/>
    </xf>
    <xf numFmtId="0" fontId="2" fillId="33" borderId="60" xfId="0" applyFont="1" applyFill="1" applyBorder="1" applyAlignment="1" applyProtection="1">
      <alignment horizontal="center" vertical="top" wrapText="1"/>
      <protection/>
    </xf>
    <xf numFmtId="0" fontId="2" fillId="10" borderId="41" xfId="0" applyFont="1" applyFill="1" applyBorder="1" applyAlignment="1" applyProtection="1">
      <alignment horizontal="center" vertical="top" wrapText="1"/>
      <protection/>
    </xf>
    <xf numFmtId="0" fontId="16" fillId="10" borderId="0" xfId="0" applyFont="1" applyFill="1" applyBorder="1" applyAlignment="1" applyProtection="1">
      <alignment horizontal="left" vertical="top" wrapText="1"/>
      <protection/>
    </xf>
    <xf numFmtId="0" fontId="15" fillId="10" borderId="23"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5" fillId="33" borderId="48" xfId="0" applyFont="1" applyFill="1" applyBorder="1" applyAlignment="1" applyProtection="1">
      <alignment horizontal="left" vertical="top" wrapText="1"/>
      <protection/>
    </xf>
    <xf numFmtId="0" fontId="15" fillId="33" borderId="50" xfId="0" applyFont="1" applyFill="1" applyBorder="1" applyAlignment="1" applyProtection="1">
      <alignment horizontal="left" vertical="top"/>
      <protection/>
    </xf>
    <xf numFmtId="0" fontId="15" fillId="10" borderId="0" xfId="0" applyFont="1" applyFill="1" applyBorder="1" applyAlignment="1" applyProtection="1">
      <alignment horizontal="center"/>
      <protection/>
    </xf>
    <xf numFmtId="0" fontId="11" fillId="10" borderId="0" xfId="0" applyFont="1" applyFill="1" applyBorder="1" applyAlignment="1" applyProtection="1">
      <alignment horizontal="left" vertical="top" wrapText="1"/>
      <protection/>
    </xf>
    <xf numFmtId="0" fontId="16" fillId="33" borderId="34" xfId="0" applyFont="1" applyFill="1" applyBorder="1" applyAlignment="1" applyProtection="1">
      <alignment horizontal="center" vertical="top" wrapText="1"/>
      <protection/>
    </xf>
    <xf numFmtId="0" fontId="16" fillId="33" borderId="19" xfId="0" applyFont="1" applyFill="1" applyBorder="1" applyAlignment="1" applyProtection="1">
      <alignment horizontal="center" vertical="top" wrapText="1"/>
      <protection/>
    </xf>
    <xf numFmtId="0" fontId="0" fillId="0" borderId="49" xfId="0" applyBorder="1" applyAlignment="1">
      <alignment horizontal="left" vertical="center" wrapText="1"/>
    </xf>
    <xf numFmtId="0" fontId="0" fillId="0" borderId="61" xfId="0" applyBorder="1" applyAlignment="1">
      <alignment horizontal="left" vertical="center" wrapText="1"/>
    </xf>
    <xf numFmtId="0" fontId="92" fillId="10" borderId="0" xfId="0" applyFont="1" applyFill="1" applyAlignment="1">
      <alignment horizontal="left" wrapText="1"/>
    </xf>
    <xf numFmtId="0" fontId="92" fillId="10" borderId="0" xfId="0" applyFont="1" applyFill="1" applyAlignment="1">
      <alignment horizontal="left"/>
    </xf>
    <xf numFmtId="0" fontId="105" fillId="10" borderId="0" xfId="0" applyFont="1" applyFill="1" applyAlignment="1">
      <alignment horizontal="left"/>
    </xf>
    <xf numFmtId="0" fontId="15" fillId="33" borderId="14" xfId="0" applyFont="1" applyFill="1" applyBorder="1" applyAlignment="1" applyProtection="1">
      <alignment horizontal="center" vertical="top" wrapText="1"/>
      <protection/>
    </xf>
    <xf numFmtId="0" fontId="15" fillId="33" borderId="43" xfId="0" applyFont="1" applyFill="1" applyBorder="1" applyAlignment="1" applyProtection="1">
      <alignment horizontal="center" vertical="top" wrapText="1"/>
      <protection/>
    </xf>
    <xf numFmtId="0" fontId="15" fillId="33" borderId="50" xfId="0" applyFont="1" applyFill="1" applyBorder="1" applyAlignment="1" applyProtection="1">
      <alignment horizontal="left" vertical="top" wrapText="1"/>
      <protection/>
    </xf>
    <xf numFmtId="0" fontId="15" fillId="10" borderId="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15" fillId="33" borderId="49" xfId="0" applyFont="1" applyFill="1" applyBorder="1" applyAlignment="1" applyProtection="1">
      <alignment horizontal="left" vertical="top" wrapText="1"/>
      <protection/>
    </xf>
    <xf numFmtId="0" fontId="15" fillId="33" borderId="61" xfId="0" applyFont="1" applyFill="1" applyBorder="1" applyAlignment="1" applyProtection="1">
      <alignment horizontal="left" vertical="top" wrapText="1"/>
      <protection/>
    </xf>
    <xf numFmtId="0" fontId="15" fillId="33" borderId="38" xfId="0" applyFont="1" applyFill="1" applyBorder="1" applyAlignment="1" applyProtection="1">
      <alignment horizontal="left" vertical="top" wrapText="1"/>
      <protection/>
    </xf>
    <xf numFmtId="0" fontId="15" fillId="33" borderId="17" xfId="0" applyFont="1" applyFill="1" applyBorder="1" applyAlignment="1" applyProtection="1">
      <alignment horizontal="left" vertical="top" wrapText="1"/>
      <protection/>
    </xf>
    <xf numFmtId="0" fontId="15" fillId="33" borderId="33"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1" fillId="33" borderId="20" xfId="0" applyFont="1" applyFill="1" applyBorder="1" applyAlignment="1" applyProtection="1">
      <alignment horizontal="left" vertical="center" wrapText="1"/>
      <protection/>
    </xf>
    <xf numFmtId="0" fontId="11" fillId="33" borderId="21" xfId="0" applyFont="1" applyFill="1" applyBorder="1" applyAlignment="1" applyProtection="1">
      <alignment horizontal="left" vertical="center" wrapText="1"/>
      <protection/>
    </xf>
    <xf numFmtId="0" fontId="11" fillId="33" borderId="22" xfId="0" applyFont="1" applyFill="1" applyBorder="1" applyAlignment="1" applyProtection="1">
      <alignment horizontal="left" vertical="center" wrapText="1"/>
      <protection/>
    </xf>
    <xf numFmtId="0" fontId="11" fillId="33" borderId="23" xfId="0" applyFont="1" applyFill="1" applyBorder="1" applyAlignment="1" applyProtection="1">
      <alignment horizontal="left" vertical="center" wrapText="1"/>
      <protection/>
    </xf>
    <xf numFmtId="0" fontId="11" fillId="33" borderId="0" xfId="0" applyFont="1" applyFill="1" applyBorder="1" applyAlignment="1" applyProtection="1">
      <alignment horizontal="left" vertical="center" wrapText="1"/>
      <protection/>
    </xf>
    <xf numFmtId="0" fontId="11" fillId="33" borderId="24" xfId="0" applyFont="1" applyFill="1" applyBorder="1" applyAlignment="1" applyProtection="1">
      <alignment horizontal="left" vertical="center" wrapText="1"/>
      <protection/>
    </xf>
    <xf numFmtId="0" fontId="11" fillId="33" borderId="25" xfId="0" applyFont="1" applyFill="1" applyBorder="1" applyAlignment="1" applyProtection="1">
      <alignment horizontal="left" vertical="center" wrapText="1"/>
      <protection/>
    </xf>
    <xf numFmtId="0" fontId="11" fillId="33" borderId="26" xfId="0" applyFont="1" applyFill="1" applyBorder="1" applyAlignment="1" applyProtection="1">
      <alignment horizontal="left" vertical="center" wrapText="1"/>
      <protection/>
    </xf>
    <xf numFmtId="0" fontId="11" fillId="33" borderId="27" xfId="0" applyFont="1" applyFill="1" applyBorder="1" applyAlignment="1" applyProtection="1">
      <alignment horizontal="left" vertical="center" wrapText="1"/>
      <protection/>
    </xf>
    <xf numFmtId="0" fontId="20" fillId="33" borderId="38" xfId="0" applyFont="1" applyFill="1" applyBorder="1" applyAlignment="1" applyProtection="1">
      <alignment horizontal="left" vertical="center" wrapText="1"/>
      <protection/>
    </xf>
    <xf numFmtId="0" fontId="20" fillId="33" borderId="33" xfId="0" applyFont="1" applyFill="1" applyBorder="1" applyAlignment="1" applyProtection="1">
      <alignment horizontal="left" vertical="center" wrapText="1"/>
      <protection/>
    </xf>
    <xf numFmtId="0" fontId="5" fillId="10" borderId="0" xfId="0" applyFont="1" applyFill="1" applyBorder="1" applyAlignment="1" applyProtection="1">
      <alignment horizontal="left"/>
      <protection/>
    </xf>
    <xf numFmtId="0" fontId="2" fillId="33" borderId="38" xfId="0" applyFont="1"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2" fillId="33" borderId="33" xfId="0" applyFont="1" applyFill="1" applyBorder="1" applyAlignment="1" applyProtection="1">
      <alignment horizontal="center"/>
      <protection locked="0"/>
    </xf>
    <xf numFmtId="0" fontId="2" fillId="33" borderId="38"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3" fillId="10" borderId="26"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2" fillId="33" borderId="22" xfId="0" applyFont="1" applyFill="1" applyBorder="1" applyAlignment="1" applyProtection="1">
      <alignment horizontal="center"/>
      <protection locked="0"/>
    </xf>
    <xf numFmtId="0" fontId="2" fillId="33" borderId="38"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77" fillId="33" borderId="38" xfId="53" applyFill="1" applyBorder="1" applyAlignment="1" applyProtection="1">
      <alignment horizontal="center"/>
      <protection locked="0"/>
    </xf>
    <xf numFmtId="0" fontId="11" fillId="10" borderId="21"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15" fillId="33" borderId="62" xfId="0" applyFont="1" applyFill="1" applyBorder="1" applyAlignment="1" applyProtection="1">
      <alignment horizontal="left" vertical="center" wrapText="1"/>
      <protection/>
    </xf>
    <xf numFmtId="0" fontId="15" fillId="33" borderId="63" xfId="0" applyFont="1" applyFill="1" applyBorder="1" applyAlignment="1" applyProtection="1">
      <alignment horizontal="left" vertical="center" wrapText="1"/>
      <protection/>
    </xf>
    <xf numFmtId="0" fontId="15" fillId="33" borderId="64" xfId="0" applyFont="1" applyFill="1" applyBorder="1" applyAlignment="1" applyProtection="1">
      <alignment horizontal="left" vertical="center" wrapText="1"/>
      <protection/>
    </xf>
    <xf numFmtId="0" fontId="15" fillId="33" borderId="49" xfId="0" applyFont="1" applyFill="1" applyBorder="1" applyAlignment="1" applyProtection="1">
      <alignment horizontal="left" vertical="center" wrapText="1"/>
      <protection/>
    </xf>
    <xf numFmtId="0" fontId="15" fillId="33" borderId="65" xfId="0" applyFont="1" applyFill="1" applyBorder="1" applyAlignment="1" applyProtection="1">
      <alignment horizontal="left" vertical="center" wrapText="1"/>
      <protection/>
    </xf>
    <xf numFmtId="0" fontId="15" fillId="33" borderId="61" xfId="0" applyFont="1" applyFill="1" applyBorder="1" applyAlignment="1" applyProtection="1">
      <alignment horizontal="left" vertical="center" wrapText="1"/>
      <protection/>
    </xf>
    <xf numFmtId="0" fontId="15" fillId="33" borderId="48" xfId="0" applyFont="1" applyFill="1" applyBorder="1" applyAlignment="1" applyProtection="1">
      <alignment horizontal="left" vertical="center" wrapText="1"/>
      <protection/>
    </xf>
    <xf numFmtId="0" fontId="15" fillId="33" borderId="55" xfId="0" applyFont="1" applyFill="1" applyBorder="1" applyAlignment="1" applyProtection="1">
      <alignment horizontal="left" vertical="center" wrapText="1"/>
      <protection/>
    </xf>
    <xf numFmtId="0" fontId="15" fillId="33" borderId="50" xfId="0" applyFont="1" applyFill="1" applyBorder="1" applyAlignment="1" applyProtection="1">
      <alignment horizontal="left" vertical="center" wrapText="1"/>
      <protection/>
    </xf>
    <xf numFmtId="0" fontId="22" fillId="10" borderId="0" xfId="0" applyFont="1" applyFill="1" applyBorder="1" applyAlignment="1" applyProtection="1">
      <alignment horizontal="left" vertical="center" wrapText="1"/>
      <protection/>
    </xf>
    <xf numFmtId="0" fontId="15" fillId="0" borderId="38" xfId="0" applyFont="1" applyFill="1" applyBorder="1" applyAlignment="1" applyProtection="1">
      <alignment horizontal="left" vertical="center" wrapText="1"/>
      <protection/>
    </xf>
    <xf numFmtId="0" fontId="15" fillId="0" borderId="17" xfId="0" applyFont="1" applyFill="1" applyBorder="1" applyAlignment="1" applyProtection="1">
      <alignment horizontal="left" vertical="center" wrapText="1"/>
      <protection/>
    </xf>
    <xf numFmtId="0" fontId="15" fillId="0" borderId="33" xfId="0" applyFont="1" applyFill="1" applyBorder="1" applyAlignment="1" applyProtection="1">
      <alignment horizontal="left" vertical="center" wrapText="1"/>
      <protection/>
    </xf>
    <xf numFmtId="0" fontId="0" fillId="0" borderId="17" xfId="0" applyBorder="1" applyAlignment="1">
      <alignment/>
    </xf>
    <xf numFmtId="0" fontId="0" fillId="0" borderId="33" xfId="0" applyBorder="1" applyAlignment="1">
      <alignment/>
    </xf>
    <xf numFmtId="0" fontId="105" fillId="10" borderId="21" xfId="0" applyFont="1" applyFill="1" applyBorder="1" applyAlignment="1">
      <alignment horizontal="center"/>
    </xf>
    <xf numFmtId="0" fontId="11" fillId="10" borderId="0" xfId="0" applyFont="1" applyFill="1" applyBorder="1" applyAlignment="1" applyProtection="1">
      <alignment horizontal="center" wrapText="1"/>
      <protection/>
    </xf>
    <xf numFmtId="0" fontId="5" fillId="10" borderId="0" xfId="0" applyFont="1" applyFill="1" applyBorder="1" applyAlignment="1" applyProtection="1">
      <alignment horizontal="center" vertical="center" wrapText="1"/>
      <protection/>
    </xf>
    <xf numFmtId="0" fontId="106" fillId="34" borderId="10" xfId="0" applyFont="1" applyFill="1" applyBorder="1" applyAlignment="1">
      <alignment horizontal="center"/>
    </xf>
    <xf numFmtId="0" fontId="88" fillId="0" borderId="38" xfId="0" applyFont="1" applyFill="1" applyBorder="1" applyAlignment="1">
      <alignment horizontal="center"/>
    </xf>
    <xf numFmtId="0" fontId="88" fillId="0" borderId="66" xfId="0" applyFont="1" applyFill="1" applyBorder="1" applyAlignment="1">
      <alignment horizontal="center"/>
    </xf>
    <xf numFmtId="0" fontId="90" fillId="10" borderId="26" xfId="0" applyFont="1" applyFill="1" applyBorder="1" applyAlignment="1">
      <alignment/>
    </xf>
    <xf numFmtId="0" fontId="98" fillId="10" borderId="21" xfId="0" applyFont="1" applyFill="1" applyBorder="1" applyAlignment="1">
      <alignment horizontal="center" vertical="center"/>
    </xf>
    <xf numFmtId="0" fontId="107" fillId="33" borderId="32" xfId="0" applyFont="1" applyFill="1" applyBorder="1" applyAlignment="1">
      <alignment horizontal="center" vertical="center"/>
    </xf>
    <xf numFmtId="0" fontId="107" fillId="33" borderId="55" xfId="0" applyFont="1" applyFill="1" applyBorder="1" applyAlignment="1">
      <alignment horizontal="center" vertical="center"/>
    </xf>
    <xf numFmtId="0" fontId="107" fillId="33" borderId="41" xfId="0" applyFont="1" applyFill="1" applyBorder="1" applyAlignment="1">
      <alignment horizontal="center" vertical="center"/>
    </xf>
    <xf numFmtId="0" fontId="20" fillId="10" borderId="20" xfId="0" applyFont="1" applyFill="1" applyBorder="1" applyAlignment="1">
      <alignment horizontal="center" vertical="top" wrapText="1"/>
    </xf>
    <xf numFmtId="0" fontId="20" fillId="10" borderId="21" xfId="0" applyFont="1" applyFill="1" applyBorder="1" applyAlignment="1">
      <alignment horizontal="center" vertical="top" wrapText="1"/>
    </xf>
    <xf numFmtId="0" fontId="99" fillId="10" borderId="21" xfId="0" applyFont="1" applyFill="1" applyBorder="1" applyAlignment="1">
      <alignment horizontal="center" vertical="top" wrapText="1"/>
    </xf>
    <xf numFmtId="0" fontId="77" fillId="10" borderId="25" xfId="53" applyFill="1" applyBorder="1" applyAlignment="1" applyProtection="1">
      <alignment horizontal="center" vertical="top" wrapText="1"/>
      <protection/>
    </xf>
    <xf numFmtId="0" fontId="77" fillId="10" borderId="26" xfId="53" applyFill="1" applyBorder="1" applyAlignment="1" applyProtection="1">
      <alignment horizontal="center" vertical="top" wrapText="1"/>
      <protection/>
    </xf>
    <xf numFmtId="0" fontId="108" fillId="0" borderId="0" xfId="0" applyFont="1" applyAlignment="1" applyProtection="1">
      <alignment horizontal="left"/>
      <protection/>
    </xf>
    <xf numFmtId="0" fontId="0" fillId="4" borderId="38" xfId="0" applyFill="1" applyBorder="1" applyAlignment="1" applyProtection="1">
      <alignment horizontal="center" vertical="center"/>
      <protection/>
    </xf>
    <xf numFmtId="0" fontId="0" fillId="4" borderId="17" xfId="0" applyFill="1" applyBorder="1" applyAlignment="1" applyProtection="1">
      <alignment horizontal="center" vertical="center"/>
      <protection/>
    </xf>
    <xf numFmtId="0" fontId="0" fillId="4" borderId="33" xfId="0" applyFill="1" applyBorder="1" applyAlignment="1" applyProtection="1">
      <alignment horizontal="center" vertical="center"/>
      <protection/>
    </xf>
    <xf numFmtId="0" fontId="0" fillId="4" borderId="56" xfId="0" applyFill="1" applyBorder="1" applyAlignment="1" applyProtection="1">
      <alignment horizontal="left" vertical="center" wrapText="1"/>
      <protection/>
    </xf>
    <xf numFmtId="0" fontId="0" fillId="4" borderId="59" xfId="0" applyFill="1" applyBorder="1" applyAlignment="1" applyProtection="1">
      <alignment horizontal="left" vertical="center" wrapText="1"/>
      <protection/>
    </xf>
    <xf numFmtId="0" fontId="0" fillId="4" borderId="51" xfId="0" applyFill="1" applyBorder="1" applyAlignment="1" applyProtection="1">
      <alignment horizontal="left" vertical="center" wrapText="1"/>
      <protection/>
    </xf>
    <xf numFmtId="0" fontId="0" fillId="4" borderId="67" xfId="0" applyFill="1" applyBorder="1" applyAlignment="1" applyProtection="1">
      <alignment horizontal="left" vertical="center" wrapText="1"/>
      <protection/>
    </xf>
    <xf numFmtId="0" fontId="0" fillId="4" borderId="68" xfId="0" applyFill="1" applyBorder="1" applyAlignment="1" applyProtection="1">
      <alignment horizontal="left" vertical="center" wrapText="1"/>
      <protection/>
    </xf>
    <xf numFmtId="0" fontId="0" fillId="4" borderId="42" xfId="0" applyFill="1" applyBorder="1" applyAlignment="1" applyProtection="1">
      <alignment horizontal="left" vertical="center" wrapText="1"/>
      <protection/>
    </xf>
    <xf numFmtId="0" fontId="100" fillId="6" borderId="58" xfId="0" applyFont="1" applyFill="1" applyBorder="1" applyAlignment="1" applyProtection="1">
      <alignment horizontal="center" vertical="center" wrapText="1"/>
      <protection/>
    </xf>
    <xf numFmtId="0" fontId="100" fillId="6" borderId="53" xfId="0" applyFont="1" applyFill="1" applyBorder="1" applyAlignment="1" applyProtection="1">
      <alignment horizontal="center" vertical="center" wrapText="1"/>
      <protection/>
    </xf>
    <xf numFmtId="0" fontId="80" fillId="31" borderId="56" xfId="56" applyBorder="1" applyAlignment="1" applyProtection="1">
      <alignment horizontal="center" wrapText="1"/>
      <protection locked="0"/>
    </xf>
    <xf numFmtId="0" fontId="80" fillId="31" borderId="51" xfId="56" applyBorder="1" applyAlignment="1" applyProtection="1">
      <alignment horizontal="center" wrapText="1"/>
      <protection locked="0"/>
    </xf>
    <xf numFmtId="0" fontId="80" fillId="31" borderId="44" xfId="56" applyBorder="1" applyAlignment="1" applyProtection="1">
      <alignment horizontal="center" wrapText="1"/>
      <protection locked="0"/>
    </xf>
    <xf numFmtId="0" fontId="80" fillId="31" borderId="54" xfId="56" applyBorder="1" applyAlignment="1" applyProtection="1">
      <alignment horizontal="center" wrapText="1"/>
      <protection locked="0"/>
    </xf>
    <xf numFmtId="0" fontId="80" fillId="38" borderId="56" xfId="56" applyFill="1" applyBorder="1" applyAlignment="1" applyProtection="1">
      <alignment horizontal="center" wrapText="1"/>
      <protection locked="0"/>
    </xf>
    <xf numFmtId="0" fontId="80" fillId="38" borderId="51" xfId="56" applyFill="1" applyBorder="1" applyAlignment="1" applyProtection="1">
      <alignment horizontal="center" wrapText="1"/>
      <protection locked="0"/>
    </xf>
    <xf numFmtId="0" fontId="80" fillId="38" borderId="44" xfId="56" applyFill="1" applyBorder="1" applyAlignment="1" applyProtection="1">
      <alignment horizontal="center" wrapText="1"/>
      <protection locked="0"/>
    </xf>
    <xf numFmtId="0" fontId="80" fillId="38" borderId="54" xfId="56" applyFill="1" applyBorder="1" applyAlignment="1" applyProtection="1">
      <alignment horizontal="center" wrapText="1"/>
      <protection locked="0"/>
    </xf>
    <xf numFmtId="0" fontId="0" fillId="0" borderId="56" xfId="0" applyBorder="1" applyAlignment="1" applyProtection="1">
      <alignment horizontal="left" vertical="center" wrapText="1"/>
      <protection/>
    </xf>
    <xf numFmtId="0" fontId="0" fillId="0" borderId="59" xfId="0" applyBorder="1" applyAlignment="1" applyProtection="1">
      <alignment horizontal="left" vertical="center" wrapText="1"/>
      <protection/>
    </xf>
    <xf numFmtId="0" fontId="0" fillId="0" borderId="51" xfId="0" applyBorder="1" applyAlignment="1" applyProtection="1">
      <alignment horizontal="left" vertical="center" wrapText="1"/>
      <protection/>
    </xf>
    <xf numFmtId="0" fontId="0" fillId="0" borderId="56" xfId="0"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0" fillId="0" borderId="51" xfId="0" applyBorder="1" applyAlignment="1" applyProtection="1">
      <alignment horizontal="center" vertical="center" wrapText="1"/>
      <protection/>
    </xf>
    <xf numFmtId="0" fontId="104" fillId="31" borderId="56" xfId="56" applyFont="1" applyBorder="1" applyAlignment="1" applyProtection="1">
      <alignment horizontal="center" vertical="center"/>
      <protection locked="0"/>
    </xf>
    <xf numFmtId="0" fontId="104" fillId="31" borderId="51" xfId="56" applyFont="1" applyBorder="1" applyAlignment="1" applyProtection="1">
      <alignment horizontal="center" vertical="center"/>
      <protection locked="0"/>
    </xf>
    <xf numFmtId="0" fontId="104" fillId="38" borderId="56" xfId="56" applyFont="1" applyFill="1" applyBorder="1" applyAlignment="1" applyProtection="1">
      <alignment horizontal="center" vertical="center"/>
      <protection locked="0"/>
    </xf>
    <xf numFmtId="0" fontId="104" fillId="38" borderId="51" xfId="56" applyFont="1" applyFill="1" applyBorder="1" applyAlignment="1" applyProtection="1">
      <alignment horizontal="center" vertical="center"/>
      <protection locked="0"/>
    </xf>
    <xf numFmtId="0" fontId="100" fillId="6" borderId="58" xfId="0" applyFont="1" applyFill="1" applyBorder="1" applyAlignment="1" applyProtection="1">
      <alignment horizontal="center" vertical="center"/>
      <protection/>
    </xf>
    <xf numFmtId="0" fontId="100" fillId="6" borderId="53" xfId="0" applyFont="1" applyFill="1" applyBorder="1" applyAlignment="1" applyProtection="1">
      <alignment horizontal="center" vertical="center"/>
      <protection/>
    </xf>
    <xf numFmtId="0" fontId="100" fillId="6" borderId="32" xfId="0" applyFont="1" applyFill="1" applyBorder="1" applyAlignment="1" applyProtection="1">
      <alignment horizontal="center" vertical="center" wrapText="1"/>
      <protection/>
    </xf>
    <xf numFmtId="0" fontId="100" fillId="6" borderId="50" xfId="0" applyFont="1" applyFill="1" applyBorder="1" applyAlignment="1" applyProtection="1">
      <alignment horizontal="center" vertical="center" wrapText="1"/>
      <protection/>
    </xf>
    <xf numFmtId="0" fontId="104" fillId="31" borderId="32" xfId="56" applyFont="1" applyBorder="1" applyAlignment="1" applyProtection="1">
      <alignment horizontal="center" vertical="center" wrapText="1"/>
      <protection locked="0"/>
    </xf>
    <xf numFmtId="0" fontId="104" fillId="31" borderId="50" xfId="56" applyFont="1" applyBorder="1" applyAlignment="1" applyProtection="1">
      <alignment horizontal="center" vertical="center" wrapText="1"/>
      <protection locked="0"/>
    </xf>
    <xf numFmtId="0" fontId="104" fillId="38" borderId="32" xfId="56" applyFont="1" applyFill="1" applyBorder="1" applyAlignment="1" applyProtection="1">
      <alignment horizontal="center" vertical="center" wrapText="1"/>
      <protection locked="0"/>
    </xf>
    <xf numFmtId="0" fontId="104" fillId="38" borderId="50" xfId="56" applyFont="1" applyFill="1" applyBorder="1" applyAlignment="1" applyProtection="1">
      <alignment horizontal="center" vertical="center" wrapText="1"/>
      <protection locked="0"/>
    </xf>
    <xf numFmtId="0" fontId="0" fillId="0" borderId="31" xfId="0" applyBorder="1" applyAlignment="1" applyProtection="1">
      <alignment horizontal="left" vertical="center" wrapText="1"/>
      <protection/>
    </xf>
    <xf numFmtId="0" fontId="100" fillId="6" borderId="65" xfId="0" applyFont="1" applyFill="1" applyBorder="1" applyAlignment="1" applyProtection="1">
      <alignment horizontal="center" vertical="center"/>
      <protection/>
    </xf>
    <xf numFmtId="0" fontId="100" fillId="6" borderId="49" xfId="0" applyFont="1" applyFill="1" applyBorder="1" applyAlignment="1" applyProtection="1">
      <alignment horizontal="center" vertical="center" wrapText="1"/>
      <protection/>
    </xf>
    <xf numFmtId="0" fontId="100" fillId="6" borderId="61" xfId="0" applyFont="1" applyFill="1" applyBorder="1" applyAlignment="1" applyProtection="1">
      <alignment horizontal="center" vertical="center"/>
      <protection/>
    </xf>
    <xf numFmtId="10" fontId="80" fillId="31" borderId="32" xfId="56" applyNumberFormat="1" applyBorder="1" applyAlignment="1" applyProtection="1">
      <alignment horizontal="center" vertical="center" wrapText="1"/>
      <protection locked="0"/>
    </xf>
    <xf numFmtId="10" fontId="80" fillId="31" borderId="41" xfId="56" applyNumberFormat="1" applyBorder="1" applyAlignment="1" applyProtection="1">
      <alignment horizontal="center" vertical="center" wrapText="1"/>
      <protection locked="0"/>
    </xf>
    <xf numFmtId="0" fontId="80" fillId="31" borderId="32" xfId="56" applyBorder="1" applyAlignment="1" applyProtection="1">
      <alignment horizontal="center" vertical="center" wrapText="1"/>
      <protection locked="0"/>
    </xf>
    <xf numFmtId="0" fontId="80" fillId="31" borderId="55" xfId="56" applyBorder="1" applyAlignment="1" applyProtection="1">
      <alignment horizontal="center" vertical="center" wrapText="1"/>
      <protection locked="0"/>
    </xf>
    <xf numFmtId="0" fontId="80" fillId="38" borderId="48" xfId="56" applyFill="1" applyBorder="1" applyAlignment="1" applyProtection="1">
      <alignment horizontal="center" vertical="center" wrapText="1"/>
      <protection locked="0"/>
    </xf>
    <xf numFmtId="0" fontId="80" fillId="38" borderId="41" xfId="56" applyFill="1" applyBorder="1" applyAlignment="1" applyProtection="1">
      <alignment horizontal="center" vertical="center" wrapText="1"/>
      <protection locked="0"/>
    </xf>
    <xf numFmtId="0" fontId="80" fillId="38" borderId="32" xfId="56" applyFill="1" applyBorder="1" applyAlignment="1" applyProtection="1">
      <alignment horizontal="center" vertical="center" wrapText="1"/>
      <protection locked="0"/>
    </xf>
    <xf numFmtId="0" fontId="80" fillId="38" borderId="50" xfId="56" applyFill="1" applyBorder="1" applyAlignment="1" applyProtection="1">
      <alignment horizontal="center" vertical="center" wrapText="1"/>
      <protection locked="0"/>
    </xf>
    <xf numFmtId="0" fontId="100" fillId="6" borderId="55" xfId="0" applyFont="1" applyFill="1" applyBorder="1" applyAlignment="1" applyProtection="1">
      <alignment horizontal="center" vertical="center" wrapText="1"/>
      <protection/>
    </xf>
    <xf numFmtId="0" fontId="80" fillId="31" borderId="55" xfId="56" applyBorder="1" applyAlignment="1" applyProtection="1">
      <alignment horizontal="center" vertical="center"/>
      <protection locked="0"/>
    </xf>
    <xf numFmtId="0" fontId="80" fillId="38" borderId="55" xfId="56" applyFill="1" applyBorder="1" applyAlignment="1" applyProtection="1">
      <alignment horizontal="center" vertical="center"/>
      <protection locked="0"/>
    </xf>
    <xf numFmtId="0" fontId="80" fillId="38" borderId="50" xfId="56" applyFill="1" applyBorder="1" applyAlignment="1" applyProtection="1">
      <alignment horizontal="center" vertical="center"/>
      <protection locked="0"/>
    </xf>
    <xf numFmtId="0" fontId="80" fillId="31" borderId="32" xfId="56" applyBorder="1" applyAlignment="1" applyProtection="1">
      <alignment horizontal="center"/>
      <protection locked="0"/>
    </xf>
    <xf numFmtId="0" fontId="80" fillId="31" borderId="50" xfId="56" applyBorder="1" applyAlignment="1" applyProtection="1">
      <alignment horizontal="center"/>
      <protection locked="0"/>
    </xf>
    <xf numFmtId="0" fontId="80" fillId="38" borderId="32" xfId="56" applyFill="1" applyBorder="1" applyAlignment="1" applyProtection="1">
      <alignment horizontal="center"/>
      <protection locked="0"/>
    </xf>
    <xf numFmtId="0" fontId="80" fillId="38" borderId="50" xfId="56" applyFill="1" applyBorder="1" applyAlignment="1" applyProtection="1">
      <alignment horizontal="center"/>
      <protection locked="0"/>
    </xf>
    <xf numFmtId="0" fontId="80" fillId="31" borderId="50" xfId="56" applyBorder="1" applyAlignment="1" applyProtection="1">
      <alignment horizontal="center" vertical="center" wrapText="1"/>
      <protection locked="0"/>
    </xf>
    <xf numFmtId="0" fontId="0" fillId="0" borderId="40" xfId="0" applyBorder="1" applyAlignment="1" applyProtection="1">
      <alignment horizontal="left" vertical="center" wrapText="1"/>
      <protection/>
    </xf>
    <xf numFmtId="0" fontId="100" fillId="6" borderId="41" xfId="0" applyFont="1" applyFill="1" applyBorder="1" applyAlignment="1" applyProtection="1">
      <alignment horizontal="center" vertical="center" wrapText="1"/>
      <protection/>
    </xf>
    <xf numFmtId="0" fontId="80" fillId="31" borderId="32" xfId="56" applyBorder="1" applyAlignment="1" applyProtection="1">
      <alignment horizontal="center" vertical="center"/>
      <protection locked="0"/>
    </xf>
    <xf numFmtId="0" fontId="80" fillId="31" borderId="41" xfId="56" applyBorder="1" applyAlignment="1" applyProtection="1">
      <alignment horizontal="center" vertical="center"/>
      <protection locked="0"/>
    </xf>
    <xf numFmtId="0" fontId="80" fillId="38" borderId="32" xfId="56" applyFill="1" applyBorder="1" applyAlignment="1" applyProtection="1">
      <alignment horizontal="center" vertical="center"/>
      <protection locked="0"/>
    </xf>
    <xf numFmtId="0" fontId="80" fillId="38" borderId="41" xfId="56" applyFill="1" applyBorder="1" applyAlignment="1" applyProtection="1">
      <alignment horizontal="center" vertical="center"/>
      <protection locked="0"/>
    </xf>
    <xf numFmtId="0" fontId="0" fillId="4" borderId="69" xfId="0" applyFill="1" applyBorder="1" applyAlignment="1" applyProtection="1">
      <alignment horizontal="center" vertical="center"/>
      <protection/>
    </xf>
    <xf numFmtId="0" fontId="0" fillId="4" borderId="70" xfId="0" applyFill="1" applyBorder="1" applyAlignment="1" applyProtection="1">
      <alignment horizontal="center" vertical="center"/>
      <protection/>
    </xf>
    <xf numFmtId="0" fontId="0" fillId="4" borderId="19" xfId="0" applyFill="1" applyBorder="1" applyAlignment="1" applyProtection="1">
      <alignment horizontal="center" vertical="center"/>
      <protection/>
    </xf>
    <xf numFmtId="0" fontId="100" fillId="6" borderId="49" xfId="0" applyFont="1" applyFill="1" applyBorder="1" applyAlignment="1" applyProtection="1">
      <alignment horizontal="center" vertical="center"/>
      <protection/>
    </xf>
    <xf numFmtId="0" fontId="80" fillId="31" borderId="41" xfId="56" applyBorder="1" applyAlignment="1" applyProtection="1">
      <alignment horizontal="center" vertical="center" wrapText="1"/>
      <protection locked="0"/>
    </xf>
    <xf numFmtId="0" fontId="0" fillId="0" borderId="40" xfId="0" applyBorder="1" applyAlignment="1" applyProtection="1">
      <alignment horizontal="center" vertical="center" wrapText="1"/>
      <protection/>
    </xf>
    <xf numFmtId="0" fontId="80" fillId="31" borderId="56" xfId="56" applyBorder="1" applyAlignment="1" applyProtection="1">
      <alignment horizontal="center" vertical="center"/>
      <protection locked="0"/>
    </xf>
    <xf numFmtId="0" fontId="80" fillId="31" borderId="51" xfId="56" applyBorder="1" applyAlignment="1" applyProtection="1">
      <alignment horizontal="center" vertical="center"/>
      <protection locked="0"/>
    </xf>
    <xf numFmtId="0" fontId="80" fillId="31" borderId="56" xfId="56" applyFill="1" applyBorder="1" applyAlignment="1" applyProtection="1">
      <alignment horizontal="center" vertical="center"/>
      <protection locked="0"/>
    </xf>
    <xf numFmtId="0" fontId="80" fillId="31" borderId="51" xfId="56" applyFill="1" applyBorder="1" applyAlignment="1" applyProtection="1">
      <alignment horizontal="center" vertical="center"/>
      <protection locked="0"/>
    </xf>
    <xf numFmtId="0" fontId="80" fillId="31" borderId="44" xfId="56" applyBorder="1" applyAlignment="1" applyProtection="1">
      <alignment horizontal="center" vertical="center"/>
      <protection locked="0"/>
    </xf>
    <xf numFmtId="0" fontId="80" fillId="31" borderId="54" xfId="56" applyBorder="1" applyAlignment="1" applyProtection="1">
      <alignment horizontal="center" vertical="center"/>
      <protection locked="0"/>
    </xf>
    <xf numFmtId="0" fontId="80" fillId="38" borderId="56" xfId="56" applyFill="1" applyBorder="1" applyAlignment="1" applyProtection="1">
      <alignment horizontal="center" vertical="center"/>
      <protection locked="0"/>
    </xf>
    <xf numFmtId="0" fontId="80" fillId="38" borderId="51" xfId="56" applyFill="1" applyBorder="1" applyAlignment="1" applyProtection="1">
      <alignment horizontal="center" vertical="center"/>
      <protection locked="0"/>
    </xf>
    <xf numFmtId="0" fontId="80" fillId="38" borderId="44" xfId="56" applyFill="1" applyBorder="1" applyAlignment="1" applyProtection="1">
      <alignment horizontal="center" vertical="center"/>
      <protection locked="0"/>
    </xf>
    <xf numFmtId="0" fontId="80" fillId="38" borderId="54" xfId="56" applyFill="1" applyBorder="1" applyAlignment="1" applyProtection="1">
      <alignment horizontal="center" vertical="center"/>
      <protection locked="0"/>
    </xf>
    <xf numFmtId="0" fontId="0" fillId="4" borderId="56" xfId="0" applyFill="1" applyBorder="1" applyAlignment="1" applyProtection="1">
      <alignment horizontal="center" vertical="center" wrapText="1"/>
      <protection/>
    </xf>
    <xf numFmtId="0" fontId="0" fillId="4" borderId="59" xfId="0" applyFill="1" applyBorder="1" applyAlignment="1" applyProtection="1">
      <alignment horizontal="center" vertical="center" wrapText="1"/>
      <protection/>
    </xf>
    <xf numFmtId="0" fontId="0" fillId="4" borderId="51" xfId="0" applyFill="1" applyBorder="1" applyAlignment="1" applyProtection="1">
      <alignment horizontal="center" vertical="center" wrapText="1"/>
      <protection/>
    </xf>
    <xf numFmtId="10" fontId="80" fillId="38" borderId="32" xfId="56" applyNumberFormat="1" applyFill="1" applyBorder="1" applyAlignment="1" applyProtection="1">
      <alignment horizontal="center" vertical="center"/>
      <protection locked="0"/>
    </xf>
    <xf numFmtId="10" fontId="80" fillId="38" borderId="41" xfId="56" applyNumberFormat="1" applyFill="1" applyBorder="1" applyAlignment="1" applyProtection="1">
      <alignment horizontal="center" vertical="center"/>
      <protection locked="0"/>
    </xf>
    <xf numFmtId="0" fontId="0" fillId="0" borderId="67" xfId="0" applyBorder="1" applyAlignment="1" applyProtection="1">
      <alignment horizontal="left" vertical="center" wrapText="1"/>
      <protection/>
    </xf>
    <xf numFmtId="0" fontId="0" fillId="0" borderId="42" xfId="0" applyBorder="1" applyAlignment="1" applyProtection="1">
      <alignment horizontal="left" vertical="center" wrapText="1"/>
      <protection/>
    </xf>
    <xf numFmtId="0" fontId="104" fillId="31" borderId="32" xfId="56" applyFont="1" applyBorder="1" applyAlignment="1" applyProtection="1">
      <alignment horizontal="center" vertical="center"/>
      <protection locked="0"/>
    </xf>
    <xf numFmtId="0" fontId="104" fillId="31" borderId="41" xfId="56" applyFont="1" applyBorder="1" applyAlignment="1" applyProtection="1">
      <alignment horizontal="center" vertical="center"/>
      <protection locked="0"/>
    </xf>
    <xf numFmtId="0" fontId="104" fillId="38" borderId="32" xfId="56" applyFont="1" applyFill="1" applyBorder="1" applyAlignment="1" applyProtection="1">
      <alignment horizontal="center" vertical="center"/>
      <protection locked="0"/>
    </xf>
    <xf numFmtId="0" fontId="104" fillId="38" borderId="41" xfId="56" applyFont="1" applyFill="1" applyBorder="1" applyAlignment="1" applyProtection="1">
      <alignment horizontal="center" vertical="center"/>
      <protection locked="0"/>
    </xf>
    <xf numFmtId="0" fontId="80" fillId="31" borderId="32" xfId="56" applyBorder="1" applyAlignment="1" applyProtection="1">
      <alignment horizontal="left" vertical="center" wrapText="1"/>
      <protection locked="0"/>
    </xf>
    <xf numFmtId="0" fontId="80" fillId="31" borderId="55" xfId="56" applyBorder="1" applyAlignment="1" applyProtection="1">
      <alignment horizontal="left" vertical="center" wrapText="1"/>
      <protection locked="0"/>
    </xf>
    <xf numFmtId="0" fontId="80" fillId="31" borderId="50" xfId="56" applyBorder="1" applyAlignment="1" applyProtection="1">
      <alignment horizontal="left" vertical="center" wrapText="1"/>
      <protection locked="0"/>
    </xf>
    <xf numFmtId="0" fontId="80" fillId="38" borderId="32" xfId="56" applyFill="1" applyBorder="1" applyAlignment="1" applyProtection="1">
      <alignment horizontal="left" vertical="center" wrapText="1"/>
      <protection locked="0"/>
    </xf>
    <xf numFmtId="0" fontId="80" fillId="38" borderId="55" xfId="56" applyFill="1" applyBorder="1" applyAlignment="1" applyProtection="1">
      <alignment horizontal="left" vertical="center" wrapText="1"/>
      <protection locked="0"/>
    </xf>
    <xf numFmtId="0" fontId="80" fillId="38" borderId="50" xfId="56"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PR%20Report%202015%20-KWB%20financial.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mmiller\Desktop\AF_PPR\Copy%20of%20PPRTemplate_Results%20Tracker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4"/>
      <sheetName val="MOAF"/>
      <sheetName val="MOTE"/>
      <sheetName val="NEPA"/>
    </sheetNames>
    <sheetDataSet>
      <sheetData sheetId="0">
        <row r="33">
          <cell r="G33">
            <v>16333512.690000001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7">
        <row r="146">
          <cell r="G146" t="str">
            <v>Community</v>
          </cell>
        </row>
        <row r="147">
          <cell r="G147" t="str">
            <v>Multi-community</v>
          </cell>
        </row>
        <row r="148">
          <cell r="G148" t="str">
            <v>Departmental</v>
          </cell>
        </row>
        <row r="149">
          <cell r="G149" t="str">
            <v>National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miller@pioj.gov.jm" TargetMode="External" /><Relationship Id="rId2" Type="http://schemas.openxmlformats.org/officeDocument/2006/relationships/hyperlink" Target="mailto:a.daley@mwlecc.gov.jm" TargetMode="External" /><Relationship Id="rId3" Type="http://schemas.openxmlformats.org/officeDocument/2006/relationships/hyperlink" Target="http://www.adaptja.pioj.gov.j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mmiller@pioj.gov.jm" TargetMode="External" /><Relationship Id="rId2" Type="http://schemas.openxmlformats.org/officeDocument/2006/relationships/hyperlink" Target="mailto:smmiller@pioj.gov.jm"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P183"/>
  <sheetViews>
    <sheetView view="pageBreakPreview" zoomScale="90" zoomScaleSheetLayoutView="90" zoomScalePageLayoutView="0" workbookViewId="0" topLeftCell="A33">
      <selection activeCell="D13" sqref="D13"/>
    </sheetView>
  </sheetViews>
  <sheetFormatPr defaultColWidth="102.28125" defaultRowHeight="15"/>
  <cols>
    <col min="1" max="1" width="2.57421875" style="1" customWidth="1"/>
    <col min="2" max="2" width="10.8515625" style="145" customWidth="1"/>
    <col min="3" max="3" width="14.8515625" style="145"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46"/>
      <c r="C2" s="147"/>
      <c r="D2" s="81"/>
      <c r="E2" s="82"/>
    </row>
    <row r="3" spans="2:5" ht="19.5" thickBot="1">
      <c r="B3" s="148"/>
      <c r="C3" s="149"/>
      <c r="D3" s="92" t="s">
        <v>436</v>
      </c>
      <c r="E3" s="84"/>
    </row>
    <row r="4" spans="2:5" ht="15.75" thickBot="1">
      <c r="B4" s="148"/>
      <c r="C4" s="149"/>
      <c r="D4" s="83"/>
      <c r="E4" s="84"/>
    </row>
    <row r="5" spans="2:5" ht="15.75" thickBot="1">
      <c r="B5" s="148"/>
      <c r="C5" s="152" t="s">
        <v>270</v>
      </c>
      <c r="D5" s="161" t="s">
        <v>434</v>
      </c>
      <c r="E5" s="84"/>
    </row>
    <row r="6" spans="2:16" s="3" customFormat="1" ht="15.75" thickBot="1">
      <c r="B6" s="150"/>
      <c r="C6" s="90"/>
      <c r="D6" s="51"/>
      <c r="E6" s="49"/>
      <c r="G6" s="2"/>
      <c r="H6" s="2"/>
      <c r="I6" s="2"/>
      <c r="J6" s="2"/>
      <c r="K6" s="2"/>
      <c r="L6" s="2"/>
      <c r="M6" s="2"/>
      <c r="N6" s="2"/>
      <c r="O6" s="2"/>
      <c r="P6" s="2"/>
    </row>
    <row r="7" spans="2:16" s="3" customFormat="1" ht="30.75" customHeight="1" thickBot="1">
      <c r="B7" s="150"/>
      <c r="C7" s="85" t="s">
        <v>362</v>
      </c>
      <c r="D7" s="14" t="s">
        <v>295</v>
      </c>
      <c r="E7" s="49"/>
      <c r="G7" s="2"/>
      <c r="H7" s="2"/>
      <c r="I7" s="2"/>
      <c r="J7" s="2"/>
      <c r="K7" s="2"/>
      <c r="L7" s="2"/>
      <c r="M7" s="2"/>
      <c r="N7" s="2"/>
      <c r="O7" s="2"/>
      <c r="P7" s="2"/>
    </row>
    <row r="8" spans="2:16" s="3" customFormat="1" ht="13.5" hidden="1">
      <c r="B8" s="148"/>
      <c r="C8" s="149"/>
      <c r="D8" s="83"/>
      <c r="E8" s="49"/>
      <c r="G8" s="2"/>
      <c r="H8" s="2"/>
      <c r="I8" s="2"/>
      <c r="J8" s="2"/>
      <c r="K8" s="2"/>
      <c r="L8" s="2"/>
      <c r="M8" s="2"/>
      <c r="N8" s="2"/>
      <c r="O8" s="2"/>
      <c r="P8" s="2"/>
    </row>
    <row r="9" spans="2:16" s="3" customFormat="1" ht="13.5" hidden="1">
      <c r="B9" s="148"/>
      <c r="C9" s="149"/>
      <c r="D9" s="83"/>
      <c r="E9" s="49"/>
      <c r="G9" s="2"/>
      <c r="H9" s="2"/>
      <c r="I9" s="2"/>
      <c r="J9" s="2"/>
      <c r="K9" s="2"/>
      <c r="L9" s="2"/>
      <c r="M9" s="2"/>
      <c r="N9" s="2"/>
      <c r="O9" s="2"/>
      <c r="P9" s="2"/>
    </row>
    <row r="10" spans="2:16" s="3" customFormat="1" ht="13.5" hidden="1">
      <c r="B10" s="148"/>
      <c r="C10" s="149"/>
      <c r="D10" s="83"/>
      <c r="E10" s="49"/>
      <c r="G10" s="2"/>
      <c r="H10" s="2"/>
      <c r="I10" s="2"/>
      <c r="J10" s="2"/>
      <c r="K10" s="2"/>
      <c r="L10" s="2"/>
      <c r="M10" s="2"/>
      <c r="N10" s="2"/>
      <c r="O10" s="2"/>
      <c r="P10" s="2"/>
    </row>
    <row r="11" spans="2:16" s="3" customFormat="1" ht="13.5" hidden="1">
      <c r="B11" s="148"/>
      <c r="C11" s="149"/>
      <c r="D11" s="83"/>
      <c r="E11" s="49"/>
      <c r="G11" s="2"/>
      <c r="H11" s="2"/>
      <c r="I11" s="2"/>
      <c r="J11" s="2"/>
      <c r="K11" s="2"/>
      <c r="L11" s="2"/>
      <c r="M11" s="2"/>
      <c r="N11" s="2"/>
      <c r="O11" s="2"/>
      <c r="P11" s="2"/>
    </row>
    <row r="12" spans="2:16" s="3" customFormat="1" ht="40.5" customHeight="1">
      <c r="B12" s="150"/>
      <c r="C12" s="90"/>
      <c r="D12" s="51"/>
      <c r="E12" s="49"/>
      <c r="G12" s="2"/>
      <c r="H12" s="2"/>
      <c r="I12" s="2"/>
      <c r="J12" s="2"/>
      <c r="K12" s="2"/>
      <c r="L12" s="2"/>
      <c r="M12" s="2"/>
      <c r="N12" s="2"/>
      <c r="O12" s="2"/>
      <c r="P12" s="2"/>
    </row>
    <row r="13" spans="2:16" s="3" customFormat="1" ht="329.25" customHeight="1">
      <c r="B13" s="150"/>
      <c r="C13" s="86" t="s">
        <v>363</v>
      </c>
      <c r="D13" s="173" t="s">
        <v>298</v>
      </c>
      <c r="E13" s="49"/>
      <c r="G13" s="2"/>
      <c r="H13" s="2"/>
      <c r="I13" s="2"/>
      <c r="J13" s="2"/>
      <c r="K13" s="2"/>
      <c r="L13" s="2"/>
      <c r="M13" s="2"/>
      <c r="N13" s="2"/>
      <c r="O13" s="2"/>
      <c r="P13" s="2"/>
    </row>
    <row r="14" spans="2:16" s="3" customFormat="1" ht="153" customHeight="1" thickBot="1">
      <c r="B14" s="150"/>
      <c r="C14" s="90"/>
      <c r="D14" s="171" t="s">
        <v>437</v>
      </c>
      <c r="E14" s="49"/>
      <c r="G14" s="2"/>
      <c r="H14" s="2" t="s">
        <v>0</v>
      </c>
      <c r="I14" s="2" t="s">
        <v>1</v>
      </c>
      <c r="J14" s="2"/>
      <c r="K14" s="2" t="s">
        <v>2</v>
      </c>
      <c r="L14" s="2" t="s">
        <v>3</v>
      </c>
      <c r="M14" s="2" t="s">
        <v>4</v>
      </c>
      <c r="N14" s="2" t="s">
        <v>5</v>
      </c>
      <c r="O14" s="2" t="s">
        <v>6</v>
      </c>
      <c r="P14" s="2" t="s">
        <v>7</v>
      </c>
    </row>
    <row r="15" spans="2:16" s="3" customFormat="1" ht="15">
      <c r="B15" s="150"/>
      <c r="C15" s="235" t="s">
        <v>197</v>
      </c>
      <c r="D15" s="15" t="s">
        <v>305</v>
      </c>
      <c r="E15" s="49"/>
      <c r="G15" s="2"/>
      <c r="H15" s="4" t="s">
        <v>8</v>
      </c>
      <c r="I15" s="2" t="s">
        <v>9</v>
      </c>
      <c r="J15" s="2" t="s">
        <v>10</v>
      </c>
      <c r="K15" s="2" t="s">
        <v>11</v>
      </c>
      <c r="L15" s="2">
        <v>1</v>
      </c>
      <c r="M15" s="2">
        <v>1</v>
      </c>
      <c r="N15" s="2" t="s">
        <v>12</v>
      </c>
      <c r="O15" s="2" t="s">
        <v>13</v>
      </c>
      <c r="P15" s="2" t="s">
        <v>14</v>
      </c>
    </row>
    <row r="16" spans="2:16" s="3" customFormat="1" ht="29.25" customHeight="1">
      <c r="B16" s="360" t="s">
        <v>258</v>
      </c>
      <c r="C16" s="361"/>
      <c r="D16" s="16" t="s">
        <v>296</v>
      </c>
      <c r="E16" s="49"/>
      <c r="G16" s="2"/>
      <c r="H16" s="4" t="s">
        <v>15</v>
      </c>
      <c r="I16" s="2" t="s">
        <v>16</v>
      </c>
      <c r="J16" s="2" t="s">
        <v>17</v>
      </c>
      <c r="K16" s="2" t="s">
        <v>18</v>
      </c>
      <c r="L16" s="2">
        <v>2</v>
      </c>
      <c r="M16" s="2">
        <v>2</v>
      </c>
      <c r="N16" s="2" t="s">
        <v>19</v>
      </c>
      <c r="O16" s="2" t="s">
        <v>20</v>
      </c>
      <c r="P16" s="2" t="s">
        <v>21</v>
      </c>
    </row>
    <row r="17" spans="2:16" s="3" customFormat="1" ht="15">
      <c r="B17" s="150"/>
      <c r="C17" s="235" t="s">
        <v>201</v>
      </c>
      <c r="D17" s="16" t="s">
        <v>297</v>
      </c>
      <c r="E17" s="49"/>
      <c r="G17" s="2"/>
      <c r="H17" s="4" t="s">
        <v>22</v>
      </c>
      <c r="I17" s="2" t="s">
        <v>23</v>
      </c>
      <c r="J17" s="2"/>
      <c r="K17" s="2" t="s">
        <v>24</v>
      </c>
      <c r="L17" s="2">
        <v>3</v>
      </c>
      <c r="M17" s="2">
        <v>3</v>
      </c>
      <c r="N17" s="2" t="s">
        <v>25</v>
      </c>
      <c r="O17" s="2" t="s">
        <v>26</v>
      </c>
      <c r="P17" s="2" t="s">
        <v>27</v>
      </c>
    </row>
    <row r="18" spans="2:16" s="3" customFormat="1" ht="15.75" thickBot="1">
      <c r="B18" s="151"/>
      <c r="C18" s="86" t="s">
        <v>198</v>
      </c>
      <c r="D18" s="143" t="s">
        <v>88</v>
      </c>
      <c r="E18" s="49"/>
      <c r="G18" s="2"/>
      <c r="H18" s="4" t="s">
        <v>28</v>
      </c>
      <c r="I18" s="2"/>
      <c r="J18" s="2"/>
      <c r="K18" s="2" t="s">
        <v>29</v>
      </c>
      <c r="L18" s="2">
        <v>5</v>
      </c>
      <c r="M18" s="2">
        <v>5</v>
      </c>
      <c r="N18" s="2" t="s">
        <v>30</v>
      </c>
      <c r="O18" s="2" t="s">
        <v>31</v>
      </c>
      <c r="P18" s="2" t="s">
        <v>32</v>
      </c>
    </row>
    <row r="19" spans="2:16" s="3" customFormat="1" ht="129.75" customHeight="1" thickBot="1">
      <c r="B19" s="362" t="s">
        <v>199</v>
      </c>
      <c r="C19" s="363"/>
      <c r="D19" s="172" t="s">
        <v>438</v>
      </c>
      <c r="E19" s="49"/>
      <c r="G19" s="2"/>
      <c r="H19" s="4" t="s">
        <v>33</v>
      </c>
      <c r="I19" s="2"/>
      <c r="J19" s="2"/>
      <c r="K19" s="2" t="s">
        <v>34</v>
      </c>
      <c r="L19" s="2"/>
      <c r="M19" s="2"/>
      <c r="N19" s="2"/>
      <c r="O19" s="2" t="s">
        <v>35</v>
      </c>
      <c r="P19" s="2" t="s">
        <v>36</v>
      </c>
    </row>
    <row r="20" spans="2:14" s="3" customFormat="1" ht="15.75" thickBot="1">
      <c r="B20" s="150"/>
      <c r="C20" s="86"/>
      <c r="D20" s="172"/>
      <c r="E20" s="84"/>
      <c r="F20" s="4"/>
      <c r="G20" s="2"/>
      <c r="H20" s="2"/>
      <c r="J20" s="2"/>
      <c r="K20" s="2"/>
      <c r="L20" s="2"/>
      <c r="M20" s="2"/>
      <c r="N20" s="2"/>
    </row>
    <row r="21" spans="2:14" s="3" customFormat="1" ht="15.75" thickBot="1">
      <c r="B21" s="150"/>
      <c r="D21" s="172"/>
      <c r="E21" s="84"/>
      <c r="F21" s="4"/>
      <c r="G21" s="2"/>
      <c r="H21" s="2"/>
      <c r="J21" s="2"/>
      <c r="K21" s="2"/>
      <c r="L21" s="2"/>
      <c r="M21" s="2"/>
      <c r="N21" s="2"/>
    </row>
    <row r="22" spans="2:16" s="3" customFormat="1" ht="15.75" thickBot="1">
      <c r="B22" s="150"/>
      <c r="C22" s="152" t="s">
        <v>364</v>
      </c>
      <c r="D22" s="51"/>
      <c r="E22" s="49"/>
      <c r="G22" s="2"/>
      <c r="H22" s="4" t="s">
        <v>37</v>
      </c>
      <c r="I22" s="2"/>
      <c r="J22" s="2"/>
      <c r="L22" s="2"/>
      <c r="M22" s="2"/>
      <c r="N22" s="2"/>
      <c r="O22" s="2" t="s">
        <v>38</v>
      </c>
      <c r="P22" s="2" t="s">
        <v>39</v>
      </c>
    </row>
    <row r="23" spans="2:16" s="3" customFormat="1" ht="15">
      <c r="B23" s="360" t="s">
        <v>202</v>
      </c>
      <c r="C23" s="361"/>
      <c r="D23" s="364">
        <v>41089</v>
      </c>
      <c r="E23" s="49"/>
      <c r="G23" s="2"/>
      <c r="H23" s="4"/>
      <c r="I23" s="2"/>
      <c r="J23" s="2"/>
      <c r="L23" s="2"/>
      <c r="M23" s="2"/>
      <c r="N23" s="2"/>
      <c r="O23" s="2"/>
      <c r="P23" s="2"/>
    </row>
    <row r="24" spans="2:16" s="3" customFormat="1" ht="4.5" customHeight="1">
      <c r="B24" s="360"/>
      <c r="C24" s="361"/>
      <c r="D24" s="365"/>
      <c r="E24" s="49"/>
      <c r="G24" s="2"/>
      <c r="H24" s="4"/>
      <c r="I24" s="2"/>
      <c r="J24" s="2"/>
      <c r="L24" s="2"/>
      <c r="M24" s="2"/>
      <c r="N24" s="2"/>
      <c r="O24" s="2"/>
      <c r="P24" s="2"/>
    </row>
    <row r="25" spans="2:15" s="3" customFormat="1" ht="27.75" customHeight="1">
      <c r="B25" s="360" t="s">
        <v>264</v>
      </c>
      <c r="C25" s="361"/>
      <c r="D25" s="174">
        <v>41113</v>
      </c>
      <c r="E25" s="49"/>
      <c r="F25" s="2"/>
      <c r="G25" s="4"/>
      <c r="H25" s="2"/>
      <c r="I25" s="2"/>
      <c r="K25" s="2"/>
      <c r="L25" s="2"/>
      <c r="M25" s="2"/>
      <c r="N25" s="2" t="s">
        <v>40</v>
      </c>
      <c r="O25" s="2" t="s">
        <v>41</v>
      </c>
    </row>
    <row r="26" spans="2:15" s="3" customFormat="1" ht="32.25" customHeight="1">
      <c r="B26" s="360" t="s">
        <v>203</v>
      </c>
      <c r="C26" s="361"/>
      <c r="D26" s="174">
        <v>41215</v>
      </c>
      <c r="E26" s="49"/>
      <c r="F26" s="2"/>
      <c r="G26" s="4"/>
      <c r="H26" s="2"/>
      <c r="I26" s="2"/>
      <c r="K26" s="2"/>
      <c r="L26" s="2"/>
      <c r="M26" s="2"/>
      <c r="N26" s="2" t="s">
        <v>42</v>
      </c>
      <c r="O26" s="2" t="s">
        <v>43</v>
      </c>
    </row>
    <row r="27" spans="2:15" s="3" customFormat="1" ht="28.5" customHeight="1">
      <c r="B27" s="360" t="s">
        <v>263</v>
      </c>
      <c r="C27" s="361"/>
      <c r="D27" s="174" t="s">
        <v>440</v>
      </c>
      <c r="E27" s="87"/>
      <c r="F27" s="2"/>
      <c r="G27" s="4"/>
      <c r="H27" s="2"/>
      <c r="I27" s="2"/>
      <c r="J27" s="2"/>
      <c r="K27" s="2"/>
      <c r="L27" s="2"/>
      <c r="M27" s="2"/>
      <c r="N27" s="2"/>
      <c r="O27" s="2"/>
    </row>
    <row r="28" spans="2:15" s="3" customFormat="1" ht="30">
      <c r="B28" s="150"/>
      <c r="C28" s="235" t="s">
        <v>266</v>
      </c>
      <c r="D28" s="239" t="s">
        <v>439</v>
      </c>
      <c r="E28" s="49"/>
      <c r="F28" s="2"/>
      <c r="G28" s="4"/>
      <c r="H28" s="2"/>
      <c r="I28" s="2"/>
      <c r="J28" s="2"/>
      <c r="K28" s="2"/>
      <c r="L28" s="2"/>
      <c r="M28" s="2"/>
      <c r="N28" s="2"/>
      <c r="O28" s="2"/>
    </row>
    <row r="29" spans="2:15" s="3" customFormat="1" ht="15">
      <c r="B29" s="150"/>
      <c r="C29" s="90"/>
      <c r="D29" s="88"/>
      <c r="E29" s="49"/>
      <c r="F29" s="2"/>
      <c r="G29" s="4"/>
      <c r="H29" s="2"/>
      <c r="I29" s="2"/>
      <c r="J29" s="2"/>
      <c r="K29" s="2"/>
      <c r="L29" s="2"/>
      <c r="M29" s="2"/>
      <c r="N29" s="2"/>
      <c r="O29" s="2"/>
    </row>
    <row r="30" spans="2:16" s="3" customFormat="1" ht="15.75" thickBot="1">
      <c r="B30" s="150"/>
      <c r="C30" s="90"/>
      <c r="D30" s="89" t="s">
        <v>370</v>
      </c>
      <c r="E30" s="49"/>
      <c r="G30" s="2"/>
      <c r="H30" s="4" t="s">
        <v>44</v>
      </c>
      <c r="I30" s="2"/>
      <c r="J30" s="2"/>
      <c r="K30" s="2"/>
      <c r="L30" s="2"/>
      <c r="M30" s="2"/>
      <c r="N30" s="2"/>
      <c r="O30" s="2"/>
      <c r="P30" s="2"/>
    </row>
    <row r="31" spans="2:16" s="3" customFormat="1" ht="360" customHeight="1" thickBot="1">
      <c r="B31" s="150"/>
      <c r="C31" s="90"/>
      <c r="D31" s="18" t="s">
        <v>488</v>
      </c>
      <c r="E31" s="49"/>
      <c r="F31" s="5"/>
      <c r="G31" s="2"/>
      <c r="H31" s="4" t="s">
        <v>45</v>
      </c>
      <c r="I31" s="2"/>
      <c r="J31" s="2"/>
      <c r="K31" s="2"/>
      <c r="L31" s="2"/>
      <c r="M31" s="2"/>
      <c r="N31" s="2"/>
      <c r="O31" s="2"/>
      <c r="P31" s="2"/>
    </row>
    <row r="32" spans="2:16" s="3" customFormat="1" ht="32.25" customHeight="1" thickBot="1">
      <c r="B32" s="360" t="s">
        <v>46</v>
      </c>
      <c r="C32" s="366"/>
      <c r="D32" s="51"/>
      <c r="E32" s="49"/>
      <c r="G32" s="2"/>
      <c r="H32" s="4" t="s">
        <v>47</v>
      </c>
      <c r="I32" s="2"/>
      <c r="J32" s="2"/>
      <c r="K32" s="2"/>
      <c r="L32" s="2"/>
      <c r="M32" s="2"/>
      <c r="N32" s="2"/>
      <c r="O32" s="2"/>
      <c r="P32" s="2"/>
    </row>
    <row r="33" spans="2:16" s="3" customFormat="1" ht="17.25" customHeight="1" thickBot="1">
      <c r="B33" s="150"/>
      <c r="C33" s="90"/>
      <c r="D33" s="195" t="s">
        <v>441</v>
      </c>
      <c r="E33" s="49"/>
      <c r="G33" s="2"/>
      <c r="H33" s="4" t="s">
        <v>48</v>
      </c>
      <c r="I33" s="2"/>
      <c r="J33" s="2"/>
      <c r="K33" s="2"/>
      <c r="L33" s="2"/>
      <c r="M33" s="2"/>
      <c r="N33" s="2"/>
      <c r="O33" s="2"/>
      <c r="P33" s="2"/>
    </row>
    <row r="34" spans="2:16" s="3" customFormat="1" ht="15">
      <c r="B34" s="150"/>
      <c r="C34" s="90"/>
      <c r="D34" s="51"/>
      <c r="E34" s="49"/>
      <c r="F34" s="5"/>
      <c r="G34" s="2"/>
      <c r="H34" s="4" t="s">
        <v>49</v>
      </c>
      <c r="I34" s="2"/>
      <c r="J34" s="2"/>
      <c r="K34" s="2"/>
      <c r="L34" s="2"/>
      <c r="M34" s="2"/>
      <c r="N34" s="2"/>
      <c r="O34" s="2"/>
      <c r="P34" s="2"/>
    </row>
    <row r="35" spans="2:16" s="3" customFormat="1" ht="15">
      <c r="B35" s="150"/>
      <c r="C35" s="153" t="s">
        <v>365</v>
      </c>
      <c r="D35" s="51"/>
      <c r="E35" s="49"/>
      <c r="G35" s="2"/>
      <c r="H35" s="4" t="s">
        <v>50</v>
      </c>
      <c r="I35" s="2"/>
      <c r="J35" s="2"/>
      <c r="K35" s="2"/>
      <c r="L35" s="2"/>
      <c r="M35" s="2"/>
      <c r="N35" s="2"/>
      <c r="O35" s="2"/>
      <c r="P35" s="2"/>
    </row>
    <row r="36" spans="2:16" s="3" customFormat="1" ht="31.5" customHeight="1">
      <c r="B36" s="360" t="s">
        <v>51</v>
      </c>
      <c r="C36" s="366"/>
      <c r="D36" s="51"/>
      <c r="E36" s="49"/>
      <c r="G36" s="2"/>
      <c r="H36" s="4" t="s">
        <v>52</v>
      </c>
      <c r="I36" s="2"/>
      <c r="J36" s="2"/>
      <c r="K36" s="2"/>
      <c r="L36" s="2"/>
      <c r="M36" s="2"/>
      <c r="N36" s="2"/>
      <c r="O36" s="2"/>
      <c r="P36" s="2"/>
    </row>
    <row r="37" spans="2:16" s="3" customFormat="1" ht="13.5">
      <c r="B37" s="150"/>
      <c r="C37" s="90" t="s">
        <v>53</v>
      </c>
      <c r="E37" s="49"/>
      <c r="G37" s="2"/>
      <c r="H37" s="4" t="s">
        <v>54</v>
      </c>
      <c r="I37" s="2"/>
      <c r="J37" s="2"/>
      <c r="K37" s="2"/>
      <c r="L37" s="2"/>
      <c r="M37" s="2"/>
      <c r="N37" s="2"/>
      <c r="O37" s="2"/>
      <c r="P37" s="2"/>
    </row>
    <row r="38" spans="2:16" s="3" customFormat="1" ht="13.5">
      <c r="B38" s="150"/>
      <c r="C38" s="90" t="s">
        <v>55</v>
      </c>
      <c r="D38" s="17"/>
      <c r="E38" s="49"/>
      <c r="G38" s="2"/>
      <c r="H38" s="4" t="s">
        <v>56</v>
      </c>
      <c r="I38" s="2"/>
      <c r="J38" s="2"/>
      <c r="K38" s="2"/>
      <c r="L38" s="2"/>
      <c r="M38" s="2"/>
      <c r="N38" s="2"/>
      <c r="O38" s="2"/>
      <c r="P38" s="2"/>
    </row>
    <row r="39" spans="2:16" s="3" customFormat="1" ht="14.25" thickBot="1">
      <c r="B39" s="150"/>
      <c r="C39" s="90" t="s">
        <v>57</v>
      </c>
      <c r="D39" s="20"/>
      <c r="E39" s="49"/>
      <c r="G39" s="2"/>
      <c r="H39" s="4" t="s">
        <v>58</v>
      </c>
      <c r="I39" s="2"/>
      <c r="J39" s="2"/>
      <c r="K39" s="2"/>
      <c r="L39" s="2"/>
      <c r="M39" s="2"/>
      <c r="N39" s="2"/>
      <c r="O39" s="2"/>
      <c r="P39" s="2"/>
    </row>
    <row r="40" spans="2:16" s="3" customFormat="1" ht="13.5">
      <c r="B40" s="150"/>
      <c r="C40" s="90"/>
      <c r="D40" s="90"/>
      <c r="E40" s="49"/>
      <c r="G40" s="2"/>
      <c r="H40" s="4"/>
      <c r="I40" s="2"/>
      <c r="J40" s="2"/>
      <c r="K40" s="2"/>
      <c r="L40" s="2"/>
      <c r="M40" s="2"/>
      <c r="N40" s="2"/>
      <c r="O40" s="2"/>
      <c r="P40" s="2"/>
    </row>
    <row r="41" spans="2:16" s="3" customFormat="1" ht="13.5">
      <c r="B41" s="358" t="s">
        <v>307</v>
      </c>
      <c r="C41" s="359"/>
      <c r="D41" s="150"/>
      <c r="E41" s="49"/>
      <c r="G41" s="2"/>
      <c r="H41" s="4"/>
      <c r="I41" s="2"/>
      <c r="J41" s="2"/>
      <c r="K41" s="2"/>
      <c r="L41" s="2"/>
      <c r="M41" s="2"/>
      <c r="N41" s="2"/>
      <c r="O41" s="2"/>
      <c r="P41" s="2"/>
    </row>
    <row r="42" spans="2:16" s="3" customFormat="1" ht="13.5">
      <c r="B42" s="150"/>
      <c r="C42" s="90" t="s">
        <v>53</v>
      </c>
      <c r="D42" s="178" t="s">
        <v>366</v>
      </c>
      <c r="E42" s="49"/>
      <c r="G42" s="2"/>
      <c r="H42" s="4"/>
      <c r="I42" s="2"/>
      <c r="J42" s="2"/>
      <c r="K42" s="2"/>
      <c r="L42" s="2"/>
      <c r="M42" s="2"/>
      <c r="N42" s="2"/>
      <c r="O42" s="2"/>
      <c r="P42" s="2"/>
    </row>
    <row r="43" spans="2:16" s="3" customFormat="1" ht="15" thickBot="1">
      <c r="B43" s="150"/>
      <c r="C43" s="90" t="s">
        <v>55</v>
      </c>
      <c r="D43" s="196" t="s">
        <v>367</v>
      </c>
      <c r="E43" s="49"/>
      <c r="G43" s="2"/>
      <c r="H43" s="4"/>
      <c r="I43" s="2"/>
      <c r="J43" s="2"/>
      <c r="K43" s="2"/>
      <c r="L43" s="2"/>
      <c r="M43" s="2"/>
      <c r="N43" s="2"/>
      <c r="O43" s="2"/>
      <c r="P43" s="2"/>
    </row>
    <row r="44" spans="2:16" s="3" customFormat="1" ht="13.5">
      <c r="B44" s="150"/>
      <c r="C44" s="90" t="s">
        <v>57</v>
      </c>
      <c r="D44" s="197">
        <v>41821</v>
      </c>
      <c r="E44" s="49"/>
      <c r="G44" s="2"/>
      <c r="H44" s="4"/>
      <c r="I44" s="2"/>
      <c r="J44" s="2"/>
      <c r="K44" s="2"/>
      <c r="L44" s="2"/>
      <c r="M44" s="2"/>
      <c r="N44" s="2"/>
      <c r="O44" s="2"/>
      <c r="P44" s="2"/>
    </row>
    <row r="45" spans="2:16" s="3" customFormat="1" ht="13.5">
      <c r="B45" s="150"/>
      <c r="C45" s="90"/>
      <c r="D45" s="150"/>
      <c r="E45" s="49"/>
      <c r="G45" s="2"/>
      <c r="H45" s="4"/>
      <c r="I45" s="2"/>
      <c r="J45" s="2"/>
      <c r="K45" s="2"/>
      <c r="L45" s="2"/>
      <c r="M45" s="2"/>
      <c r="N45" s="2"/>
      <c r="O45" s="2"/>
      <c r="P45" s="2"/>
    </row>
    <row r="46" spans="2:16" s="3" customFormat="1" ht="15" customHeight="1" thickBot="1">
      <c r="B46" s="150"/>
      <c r="C46" s="235" t="s">
        <v>442</v>
      </c>
      <c r="D46" s="51"/>
      <c r="E46" s="49"/>
      <c r="G46" s="2"/>
      <c r="H46" s="4" t="s">
        <v>59</v>
      </c>
      <c r="I46" s="2"/>
      <c r="J46" s="2"/>
      <c r="K46" s="2"/>
      <c r="L46" s="2"/>
      <c r="M46" s="2"/>
      <c r="N46" s="2"/>
      <c r="O46" s="2"/>
      <c r="P46" s="2"/>
    </row>
    <row r="47" spans="2:16" s="3" customFormat="1" ht="13.5">
      <c r="B47" s="150"/>
      <c r="C47" s="90" t="s">
        <v>53</v>
      </c>
      <c r="D47" s="19" t="s">
        <v>299</v>
      </c>
      <c r="E47" s="49"/>
      <c r="G47" s="2"/>
      <c r="H47" s="4" t="s">
        <v>60</v>
      </c>
      <c r="I47" s="2"/>
      <c r="J47" s="2"/>
      <c r="K47" s="2"/>
      <c r="L47" s="2"/>
      <c r="M47" s="2"/>
      <c r="N47" s="2"/>
      <c r="O47" s="2"/>
      <c r="P47" s="2"/>
    </row>
    <row r="48" spans="2:16" s="3" customFormat="1" ht="14.25">
      <c r="B48" s="150"/>
      <c r="C48" s="90" t="s">
        <v>55</v>
      </c>
      <c r="D48" s="175" t="s">
        <v>300</v>
      </c>
      <c r="E48" s="49"/>
      <c r="G48" s="2"/>
      <c r="H48" s="4" t="s">
        <v>61</v>
      </c>
      <c r="I48" s="2"/>
      <c r="J48" s="2"/>
      <c r="K48" s="2"/>
      <c r="L48" s="2"/>
      <c r="M48" s="2"/>
      <c r="N48" s="2"/>
      <c r="O48" s="2"/>
      <c r="P48" s="2"/>
    </row>
    <row r="49" spans="2:16" s="3" customFormat="1" ht="14.25" thickBot="1">
      <c r="B49" s="150"/>
      <c r="C49" s="90" t="s">
        <v>57</v>
      </c>
      <c r="D49" s="20">
        <v>41246</v>
      </c>
      <c r="E49" s="49"/>
      <c r="G49" s="2"/>
      <c r="H49" s="4" t="s">
        <v>62</v>
      </c>
      <c r="I49" s="2"/>
      <c r="J49" s="2"/>
      <c r="K49" s="2"/>
      <c r="L49" s="2"/>
      <c r="M49" s="2"/>
      <c r="N49" s="2"/>
      <c r="O49" s="2"/>
      <c r="P49" s="2"/>
    </row>
    <row r="50" spans="2:16" s="3" customFormat="1" ht="14.25" thickBot="1">
      <c r="B50" s="150"/>
      <c r="C50" s="235" t="s">
        <v>200</v>
      </c>
      <c r="D50" s="51"/>
      <c r="E50" s="49"/>
      <c r="G50" s="2"/>
      <c r="H50" s="4" t="s">
        <v>63</v>
      </c>
      <c r="I50" s="2"/>
      <c r="J50" s="2"/>
      <c r="K50" s="2"/>
      <c r="L50" s="2"/>
      <c r="M50" s="2"/>
      <c r="N50" s="2"/>
      <c r="O50" s="2"/>
      <c r="P50" s="2"/>
    </row>
    <row r="51" spans="2:16" s="3" customFormat="1" ht="13.5">
      <c r="B51" s="150"/>
      <c r="C51" s="90" t="s">
        <v>53</v>
      </c>
      <c r="D51" s="19" t="s">
        <v>301</v>
      </c>
      <c r="E51" s="49"/>
      <c r="G51" s="2"/>
      <c r="H51" s="4" t="s">
        <v>64</v>
      </c>
      <c r="I51" s="2"/>
      <c r="J51" s="2"/>
      <c r="K51" s="2"/>
      <c r="L51" s="2"/>
      <c r="M51" s="2"/>
      <c r="N51" s="2"/>
      <c r="O51" s="2"/>
      <c r="P51" s="2"/>
    </row>
    <row r="52" spans="2:16" s="3" customFormat="1" ht="13.5">
      <c r="B52" s="150"/>
      <c r="C52" s="90" t="s">
        <v>55</v>
      </c>
      <c r="D52" s="17"/>
      <c r="E52" s="49"/>
      <c r="G52" s="2"/>
      <c r="H52" s="4" t="s">
        <v>65</v>
      </c>
      <c r="I52" s="2"/>
      <c r="J52" s="2"/>
      <c r="K52" s="2"/>
      <c r="L52" s="2"/>
      <c r="M52" s="2"/>
      <c r="N52" s="2"/>
      <c r="O52" s="2"/>
      <c r="P52" s="2"/>
    </row>
    <row r="53" spans="1:8" ht="14.25" thickBot="1">
      <c r="A53" s="3"/>
      <c r="B53" s="150"/>
      <c r="C53" s="90" t="s">
        <v>57</v>
      </c>
      <c r="D53" s="20"/>
      <c r="E53" s="49"/>
      <c r="H53" s="4" t="s">
        <v>66</v>
      </c>
    </row>
    <row r="54" spans="2:8" ht="14.25" thickBot="1">
      <c r="B54" s="150"/>
      <c r="C54" s="235" t="s">
        <v>200</v>
      </c>
      <c r="D54" s="51"/>
      <c r="E54" s="49"/>
      <c r="H54" s="4" t="s">
        <v>67</v>
      </c>
    </row>
    <row r="55" spans="2:8" ht="13.5">
      <c r="B55" s="150"/>
      <c r="C55" s="90" t="s">
        <v>53</v>
      </c>
      <c r="D55" s="19" t="s">
        <v>302</v>
      </c>
      <c r="E55" s="49"/>
      <c r="H55" s="4" t="s">
        <v>68</v>
      </c>
    </row>
    <row r="56" spans="2:8" ht="13.5">
      <c r="B56" s="150"/>
      <c r="C56" s="90" t="s">
        <v>55</v>
      </c>
      <c r="D56" s="17"/>
      <c r="E56" s="49"/>
      <c r="H56" s="4" t="s">
        <v>69</v>
      </c>
    </row>
    <row r="57" spans="2:8" ht="14.25" thickBot="1">
      <c r="B57" s="150"/>
      <c r="C57" s="90" t="s">
        <v>57</v>
      </c>
      <c r="D57" s="20"/>
      <c r="E57" s="49"/>
      <c r="H57" s="4" t="s">
        <v>70</v>
      </c>
    </row>
    <row r="58" spans="2:8" ht="14.25" thickBot="1">
      <c r="B58" s="150"/>
      <c r="C58" s="235" t="s">
        <v>200</v>
      </c>
      <c r="D58" s="51"/>
      <c r="E58" s="49"/>
      <c r="H58" s="4" t="s">
        <v>71</v>
      </c>
    </row>
    <row r="59" spans="2:8" ht="13.5">
      <c r="B59" s="150"/>
      <c r="C59" s="90" t="s">
        <v>53</v>
      </c>
      <c r="D59" s="19" t="s">
        <v>303</v>
      </c>
      <c r="E59" s="49"/>
      <c r="H59" s="4" t="s">
        <v>72</v>
      </c>
    </row>
    <row r="60" spans="2:8" ht="13.5">
      <c r="B60" s="150"/>
      <c r="C60" s="90" t="s">
        <v>55</v>
      </c>
      <c r="D60" s="17"/>
      <c r="E60" s="49"/>
      <c r="H60" s="4" t="s">
        <v>73</v>
      </c>
    </row>
    <row r="61" spans="2:16" ht="14.25" thickBot="1">
      <c r="B61" s="150"/>
      <c r="C61" s="90" t="s">
        <v>57</v>
      </c>
      <c r="D61" s="20"/>
      <c r="E61" s="49"/>
      <c r="G61" s="1"/>
      <c r="H61" s="1" t="s">
        <v>74</v>
      </c>
      <c r="I61" s="1"/>
      <c r="J61" s="1"/>
      <c r="K61" s="1"/>
      <c r="L61" s="1"/>
      <c r="M61" s="1"/>
      <c r="N61" s="1"/>
      <c r="O61" s="1"/>
      <c r="P61" s="1"/>
    </row>
    <row r="62" spans="2:16" ht="14.25" thickBot="1">
      <c r="B62" s="150"/>
      <c r="C62" s="235" t="s">
        <v>200</v>
      </c>
      <c r="D62" s="51"/>
      <c r="E62" s="49"/>
      <c r="G62" s="1"/>
      <c r="H62" s="1" t="s">
        <v>75</v>
      </c>
      <c r="I62" s="1"/>
      <c r="J62" s="1"/>
      <c r="K62" s="1"/>
      <c r="L62" s="1"/>
      <c r="M62" s="1"/>
      <c r="N62" s="1"/>
      <c r="O62" s="1"/>
      <c r="P62" s="1"/>
    </row>
    <row r="63" spans="2:16" ht="13.5">
      <c r="B63" s="150"/>
      <c r="C63" s="90" t="s">
        <v>53</v>
      </c>
      <c r="D63" s="19" t="s">
        <v>304</v>
      </c>
      <c r="E63" s="49"/>
      <c r="G63" s="1"/>
      <c r="H63" s="1" t="s">
        <v>76</v>
      </c>
      <c r="I63" s="1"/>
      <c r="J63" s="1"/>
      <c r="K63" s="1"/>
      <c r="L63" s="1"/>
      <c r="M63" s="1"/>
      <c r="N63" s="1"/>
      <c r="O63" s="1"/>
      <c r="P63" s="1"/>
    </row>
    <row r="64" spans="2:16" ht="13.5">
      <c r="B64" s="150"/>
      <c r="C64" s="90" t="s">
        <v>55</v>
      </c>
      <c r="D64" s="17"/>
      <c r="E64" s="49"/>
      <c r="G64" s="1"/>
      <c r="H64" s="1" t="s">
        <v>77</v>
      </c>
      <c r="I64" s="1"/>
      <c r="J64" s="1"/>
      <c r="K64" s="1"/>
      <c r="L64" s="1"/>
      <c r="M64" s="1"/>
      <c r="N64" s="1"/>
      <c r="O64" s="1"/>
      <c r="P64" s="1"/>
    </row>
    <row r="65" spans="2:16" ht="14.25" thickBot="1">
      <c r="B65" s="150"/>
      <c r="C65" s="90" t="s">
        <v>57</v>
      </c>
      <c r="D65" s="20"/>
      <c r="E65" s="49"/>
      <c r="G65" s="1"/>
      <c r="H65" s="1" t="s">
        <v>78</v>
      </c>
      <c r="I65" s="1"/>
      <c r="J65" s="1"/>
      <c r="K65" s="1"/>
      <c r="L65" s="1"/>
      <c r="M65" s="1"/>
      <c r="N65" s="1"/>
      <c r="O65" s="1"/>
      <c r="P65" s="1"/>
    </row>
    <row r="66" spans="2:16" ht="14.25" thickBot="1">
      <c r="B66" s="154"/>
      <c r="C66" s="155"/>
      <c r="D66" s="91"/>
      <c r="E66" s="61"/>
      <c r="G66" s="1"/>
      <c r="H66" s="1" t="s">
        <v>79</v>
      </c>
      <c r="I66" s="1"/>
      <c r="J66" s="1"/>
      <c r="K66" s="1"/>
      <c r="L66" s="1"/>
      <c r="M66" s="1"/>
      <c r="N66" s="1"/>
      <c r="O66" s="1"/>
      <c r="P66" s="1"/>
    </row>
    <row r="67" spans="2:16" ht="13.5">
      <c r="B67" s="1"/>
      <c r="C67" s="1"/>
      <c r="G67" s="1"/>
      <c r="H67" s="1" t="s">
        <v>80</v>
      </c>
      <c r="I67" s="1"/>
      <c r="J67" s="1"/>
      <c r="K67" s="1"/>
      <c r="L67" s="1"/>
      <c r="M67" s="1"/>
      <c r="N67" s="1"/>
      <c r="O67" s="1"/>
      <c r="P67" s="1"/>
    </row>
    <row r="68" spans="2:16" ht="13.5">
      <c r="B68" s="1"/>
      <c r="C68" s="1"/>
      <c r="G68" s="1"/>
      <c r="H68" s="1" t="s">
        <v>81</v>
      </c>
      <c r="I68" s="1"/>
      <c r="J68" s="1"/>
      <c r="K68" s="1"/>
      <c r="L68" s="1"/>
      <c r="M68" s="1"/>
      <c r="N68" s="1"/>
      <c r="O68" s="1"/>
      <c r="P68" s="1"/>
    </row>
    <row r="69" spans="2:8" ht="13.5">
      <c r="B69" s="1"/>
      <c r="C69" s="1"/>
      <c r="H69" s="4" t="s">
        <v>82</v>
      </c>
    </row>
    <row r="70" spans="2:8" ht="13.5">
      <c r="B70" s="1"/>
      <c r="C70" s="1"/>
      <c r="H70" s="4" t="s">
        <v>83</v>
      </c>
    </row>
    <row r="71" spans="2:8" ht="13.5">
      <c r="B71" s="1"/>
      <c r="C71" s="1"/>
      <c r="H71" s="4" t="s">
        <v>84</v>
      </c>
    </row>
    <row r="72" spans="2:8" ht="13.5">
      <c r="B72" s="1"/>
      <c r="C72" s="1"/>
      <c r="H72" s="4" t="s">
        <v>85</v>
      </c>
    </row>
    <row r="73" spans="2:8" ht="13.5">
      <c r="B73" s="1"/>
      <c r="C73" s="1"/>
      <c r="H73" s="4" t="s">
        <v>86</v>
      </c>
    </row>
    <row r="74" spans="2:8" ht="13.5">
      <c r="B74" s="1"/>
      <c r="C74" s="1"/>
      <c r="H74" s="4" t="s">
        <v>87</v>
      </c>
    </row>
    <row r="75" ht="13.5">
      <c r="H75" s="4" t="s">
        <v>88</v>
      </c>
    </row>
    <row r="76" ht="13.5">
      <c r="H76" s="4" t="s">
        <v>89</v>
      </c>
    </row>
    <row r="77" ht="13.5">
      <c r="H77" s="4" t="s">
        <v>90</v>
      </c>
    </row>
    <row r="78" ht="13.5">
      <c r="H78" s="4" t="s">
        <v>91</v>
      </c>
    </row>
    <row r="79" ht="13.5">
      <c r="H79" s="4" t="s">
        <v>92</v>
      </c>
    </row>
    <row r="80" ht="13.5">
      <c r="H80" s="4" t="s">
        <v>93</v>
      </c>
    </row>
    <row r="81" ht="13.5">
      <c r="H81" s="4" t="s">
        <v>94</v>
      </c>
    </row>
    <row r="82" ht="13.5">
      <c r="H82" s="4" t="s">
        <v>95</v>
      </c>
    </row>
    <row r="83" ht="13.5">
      <c r="H83" s="4" t="s">
        <v>96</v>
      </c>
    </row>
    <row r="84" ht="13.5">
      <c r="H84" s="4" t="s">
        <v>97</v>
      </c>
    </row>
    <row r="85" ht="13.5">
      <c r="H85" s="4" t="s">
        <v>98</v>
      </c>
    </row>
    <row r="86" ht="13.5">
      <c r="H86" s="4" t="s">
        <v>99</v>
      </c>
    </row>
    <row r="87" ht="13.5">
      <c r="H87" s="4" t="s">
        <v>100</v>
      </c>
    </row>
    <row r="88" ht="13.5">
      <c r="H88" s="4" t="s">
        <v>101</v>
      </c>
    </row>
    <row r="89" ht="13.5">
      <c r="H89" s="4" t="s">
        <v>102</v>
      </c>
    </row>
    <row r="90" ht="13.5">
      <c r="H90" s="4" t="s">
        <v>103</v>
      </c>
    </row>
    <row r="91" ht="13.5">
      <c r="H91" s="4" t="s">
        <v>104</v>
      </c>
    </row>
    <row r="92" ht="13.5">
      <c r="H92" s="4" t="s">
        <v>105</v>
      </c>
    </row>
    <row r="93" ht="13.5">
      <c r="H93" s="4" t="s">
        <v>106</v>
      </c>
    </row>
    <row r="94" ht="13.5">
      <c r="H94" s="4" t="s">
        <v>107</v>
      </c>
    </row>
    <row r="95" ht="13.5">
      <c r="H95" s="4" t="s">
        <v>108</v>
      </c>
    </row>
    <row r="96" ht="13.5">
      <c r="H96" s="4" t="s">
        <v>109</v>
      </c>
    </row>
    <row r="97" ht="13.5">
      <c r="H97" s="4" t="s">
        <v>110</v>
      </c>
    </row>
    <row r="98" ht="13.5">
      <c r="H98" s="4" t="s">
        <v>111</v>
      </c>
    </row>
    <row r="99" ht="13.5">
      <c r="H99" s="4" t="s">
        <v>112</v>
      </c>
    </row>
    <row r="100" ht="13.5">
      <c r="H100" s="4" t="s">
        <v>113</v>
      </c>
    </row>
    <row r="101" ht="13.5">
      <c r="H101" s="4" t="s">
        <v>114</v>
      </c>
    </row>
    <row r="102" ht="13.5">
      <c r="H102" s="4" t="s">
        <v>115</v>
      </c>
    </row>
    <row r="103" ht="13.5">
      <c r="H103" s="4" t="s">
        <v>116</v>
      </c>
    </row>
    <row r="104" ht="13.5">
      <c r="H104" s="4" t="s">
        <v>117</v>
      </c>
    </row>
    <row r="105" ht="13.5">
      <c r="H105" s="4" t="s">
        <v>118</v>
      </c>
    </row>
    <row r="106" ht="13.5">
      <c r="H106" s="4" t="s">
        <v>119</v>
      </c>
    </row>
    <row r="107" ht="13.5">
      <c r="H107" s="4" t="s">
        <v>120</v>
      </c>
    </row>
    <row r="108" ht="13.5">
      <c r="H108" s="4" t="s">
        <v>121</v>
      </c>
    </row>
    <row r="109" ht="13.5">
      <c r="H109" s="4" t="s">
        <v>122</v>
      </c>
    </row>
    <row r="110" ht="13.5">
      <c r="H110" s="4" t="s">
        <v>123</v>
      </c>
    </row>
    <row r="111" ht="13.5">
      <c r="H111" s="4" t="s">
        <v>124</v>
      </c>
    </row>
    <row r="112" ht="13.5">
      <c r="H112" s="4" t="s">
        <v>125</v>
      </c>
    </row>
    <row r="113" ht="13.5">
      <c r="H113" s="4" t="s">
        <v>126</v>
      </c>
    </row>
    <row r="114" ht="13.5">
      <c r="H114" s="4" t="s">
        <v>127</v>
      </c>
    </row>
    <row r="115" ht="13.5">
      <c r="H115" s="4" t="s">
        <v>128</v>
      </c>
    </row>
    <row r="116" ht="13.5">
      <c r="H116" s="4" t="s">
        <v>129</v>
      </c>
    </row>
    <row r="117" ht="13.5">
      <c r="H117" s="4" t="s">
        <v>130</v>
      </c>
    </row>
    <row r="118" ht="13.5">
      <c r="H118" s="4" t="s">
        <v>131</v>
      </c>
    </row>
    <row r="119" ht="13.5">
      <c r="H119" s="4" t="s">
        <v>132</v>
      </c>
    </row>
    <row r="120" ht="13.5">
      <c r="H120" s="4" t="s">
        <v>133</v>
      </c>
    </row>
    <row r="121" ht="13.5">
      <c r="H121" s="4" t="s">
        <v>134</v>
      </c>
    </row>
    <row r="122" ht="13.5">
      <c r="H122" s="4" t="s">
        <v>135</v>
      </c>
    </row>
    <row r="123" ht="13.5">
      <c r="H123" s="4" t="s">
        <v>136</v>
      </c>
    </row>
    <row r="124" ht="13.5">
      <c r="H124" s="4" t="s">
        <v>137</v>
      </c>
    </row>
    <row r="125" ht="13.5">
      <c r="H125" s="4" t="s">
        <v>138</v>
      </c>
    </row>
    <row r="126" ht="13.5">
      <c r="H126" s="4" t="s">
        <v>139</v>
      </c>
    </row>
    <row r="127" ht="13.5">
      <c r="H127" s="4" t="s">
        <v>140</v>
      </c>
    </row>
    <row r="128" ht="13.5">
      <c r="H128" s="4" t="s">
        <v>141</v>
      </c>
    </row>
    <row r="129" ht="13.5">
      <c r="H129" s="4" t="s">
        <v>142</v>
      </c>
    </row>
    <row r="130" ht="13.5">
      <c r="H130" s="4" t="s">
        <v>143</v>
      </c>
    </row>
    <row r="131" ht="13.5">
      <c r="H131" s="4" t="s">
        <v>144</v>
      </c>
    </row>
    <row r="132" ht="13.5">
      <c r="H132" s="4" t="s">
        <v>145</v>
      </c>
    </row>
    <row r="133" ht="13.5">
      <c r="H133" s="4" t="s">
        <v>146</v>
      </c>
    </row>
    <row r="134" ht="13.5">
      <c r="H134" s="4" t="s">
        <v>147</v>
      </c>
    </row>
    <row r="135" ht="13.5">
      <c r="H135" s="4" t="s">
        <v>148</v>
      </c>
    </row>
    <row r="136" ht="13.5">
      <c r="H136" s="4" t="s">
        <v>149</v>
      </c>
    </row>
    <row r="137" ht="13.5">
      <c r="H137" s="4" t="s">
        <v>150</v>
      </c>
    </row>
    <row r="138" ht="13.5">
      <c r="H138" s="4" t="s">
        <v>151</v>
      </c>
    </row>
    <row r="139" ht="13.5">
      <c r="H139" s="4" t="s">
        <v>152</v>
      </c>
    </row>
    <row r="140" ht="13.5">
      <c r="H140" s="4" t="s">
        <v>153</v>
      </c>
    </row>
    <row r="141" ht="13.5">
      <c r="H141" s="4" t="s">
        <v>154</v>
      </c>
    </row>
    <row r="142" ht="13.5">
      <c r="H142" s="4" t="s">
        <v>155</v>
      </c>
    </row>
    <row r="143" ht="13.5">
      <c r="H143" s="4" t="s">
        <v>156</v>
      </c>
    </row>
    <row r="144" ht="13.5">
      <c r="H144" s="4" t="s">
        <v>157</v>
      </c>
    </row>
    <row r="145" ht="13.5">
      <c r="H145" s="4" t="s">
        <v>158</v>
      </c>
    </row>
    <row r="146" ht="13.5">
      <c r="H146" s="4" t="s">
        <v>159</v>
      </c>
    </row>
    <row r="147" ht="13.5">
      <c r="H147" s="4" t="s">
        <v>160</v>
      </c>
    </row>
    <row r="148" ht="13.5">
      <c r="H148" s="4" t="s">
        <v>161</v>
      </c>
    </row>
    <row r="149" ht="13.5">
      <c r="H149" s="4" t="s">
        <v>162</v>
      </c>
    </row>
    <row r="150" ht="13.5">
      <c r="H150" s="4" t="s">
        <v>163</v>
      </c>
    </row>
    <row r="151" ht="13.5">
      <c r="H151" s="4" t="s">
        <v>164</v>
      </c>
    </row>
    <row r="152" ht="13.5">
      <c r="H152" s="4" t="s">
        <v>165</v>
      </c>
    </row>
    <row r="153" ht="13.5">
      <c r="H153" s="4" t="s">
        <v>166</v>
      </c>
    </row>
    <row r="154" ht="13.5">
      <c r="H154" s="4" t="s">
        <v>167</v>
      </c>
    </row>
    <row r="155" ht="13.5">
      <c r="H155" s="4" t="s">
        <v>168</v>
      </c>
    </row>
    <row r="156" ht="13.5">
      <c r="H156" s="4" t="s">
        <v>169</v>
      </c>
    </row>
    <row r="157" ht="13.5">
      <c r="H157" s="4" t="s">
        <v>170</v>
      </c>
    </row>
    <row r="158" ht="13.5">
      <c r="H158" s="4" t="s">
        <v>171</v>
      </c>
    </row>
    <row r="159" ht="13.5">
      <c r="H159" s="4" t="s">
        <v>172</v>
      </c>
    </row>
    <row r="160" ht="13.5">
      <c r="H160" s="4" t="s">
        <v>173</v>
      </c>
    </row>
    <row r="161" ht="13.5">
      <c r="H161" s="4" t="s">
        <v>174</v>
      </c>
    </row>
    <row r="162" ht="13.5">
      <c r="H162" s="4" t="s">
        <v>175</v>
      </c>
    </row>
    <row r="163" ht="13.5">
      <c r="H163" s="4" t="s">
        <v>176</v>
      </c>
    </row>
    <row r="164" ht="13.5">
      <c r="H164" s="4" t="s">
        <v>177</v>
      </c>
    </row>
    <row r="165" ht="13.5">
      <c r="H165" s="4" t="s">
        <v>178</v>
      </c>
    </row>
    <row r="166" ht="13.5">
      <c r="H166" s="4" t="s">
        <v>179</v>
      </c>
    </row>
    <row r="167" ht="13.5">
      <c r="H167" s="4" t="s">
        <v>180</v>
      </c>
    </row>
    <row r="168" ht="13.5">
      <c r="H168" s="4" t="s">
        <v>181</v>
      </c>
    </row>
    <row r="169" ht="13.5">
      <c r="H169" s="4" t="s">
        <v>182</v>
      </c>
    </row>
    <row r="170" ht="13.5">
      <c r="H170" s="4" t="s">
        <v>183</v>
      </c>
    </row>
    <row r="171" ht="13.5">
      <c r="H171" s="4" t="s">
        <v>184</v>
      </c>
    </row>
    <row r="172" ht="13.5">
      <c r="H172" s="4" t="s">
        <v>185</v>
      </c>
    </row>
    <row r="173" ht="13.5">
      <c r="H173" s="4" t="s">
        <v>186</v>
      </c>
    </row>
    <row r="174" ht="13.5">
      <c r="H174" s="4" t="s">
        <v>187</v>
      </c>
    </row>
    <row r="175" ht="13.5">
      <c r="H175" s="4" t="s">
        <v>188</v>
      </c>
    </row>
    <row r="176" ht="13.5">
      <c r="H176" s="4" t="s">
        <v>189</v>
      </c>
    </row>
    <row r="177" ht="13.5">
      <c r="H177" s="4" t="s">
        <v>190</v>
      </c>
    </row>
    <row r="178" ht="13.5">
      <c r="H178" s="4" t="s">
        <v>191</v>
      </c>
    </row>
    <row r="179" ht="13.5">
      <c r="H179" s="4" t="s">
        <v>192</v>
      </c>
    </row>
    <row r="180" ht="13.5">
      <c r="H180" s="4" t="s">
        <v>193</v>
      </c>
    </row>
    <row r="181" ht="13.5">
      <c r="H181" s="4" t="s">
        <v>194</v>
      </c>
    </row>
    <row r="182" ht="13.5">
      <c r="H182" s="4" t="s">
        <v>195</v>
      </c>
    </row>
    <row r="183" ht="13.5">
      <c r="H183" s="4" t="s">
        <v>196</v>
      </c>
    </row>
  </sheetData>
  <sheetProtection/>
  <mergeCells count="10">
    <mergeCell ref="B41:C41"/>
    <mergeCell ref="B16:C16"/>
    <mergeCell ref="B19:C19"/>
    <mergeCell ref="B23:C24"/>
    <mergeCell ref="D23:D24"/>
    <mergeCell ref="B25:C25"/>
    <mergeCell ref="B26:C26"/>
    <mergeCell ref="B27:C27"/>
    <mergeCell ref="B32:C32"/>
    <mergeCell ref="B36:C36"/>
  </mergeCells>
  <dataValidations count="2">
    <dataValidation type="list" allowBlank="1" showInputMessage="1" showErrorMessage="1" sqref="IV65532:IV65536 D65532:D65536">
      <formula1>$H$15:$H$183</formula1>
    </dataValidation>
    <dataValidation type="list" allowBlank="1" showInputMessage="1" showErrorMessage="1" sqref="IV65531 D65531">
      <formula1>$I$15:$I$17</formula1>
    </dataValidation>
  </dataValidations>
  <hyperlinks>
    <hyperlink ref="D48" r:id="rId1" display="smmiller@pioj.gov.jm"/>
    <hyperlink ref="D43" r:id="rId2" display="a.daley@mwlecc.gov.jm"/>
    <hyperlink ref="D33" r:id="rId3" display="www.adaptja.pioj.gov.jm"/>
  </hyperlinks>
  <printOptions/>
  <pageMargins left="0.7" right="0.7" top="0.75" bottom="0.75" header="0.3" footer="0.3"/>
  <pageSetup fitToHeight="0" fitToWidth="1" horizontalDpi="600" verticalDpi="600" orientation="portrait" paperSize="5" scale="75" r:id="rId7"/>
  <rowBreaks count="1" manualBreakCount="1">
    <brk id="30" max="4" man="1"/>
  </rowBreaks>
  <drawing r:id="rId6"/>
  <legacyDrawing r:id="rId5"/>
</worksheet>
</file>

<file path=xl/worksheets/sheet2.xml><?xml version="1.0" encoding="utf-8"?>
<worksheet xmlns="http://schemas.openxmlformats.org/spreadsheetml/2006/main" xmlns:r="http://schemas.openxmlformats.org/officeDocument/2006/relationships">
  <dimension ref="B2:N83"/>
  <sheetViews>
    <sheetView view="pageBreakPreview" zoomScale="60" zoomScalePageLayoutView="0" workbookViewId="0" topLeftCell="A72">
      <selection activeCell="K50" sqref="K50"/>
    </sheetView>
  </sheetViews>
  <sheetFormatPr defaultColWidth="9.140625" defaultRowHeight="15"/>
  <cols>
    <col min="1" max="1" width="1.421875" style="22" customWidth="1"/>
    <col min="2" max="2" width="1.57421875" style="21" customWidth="1"/>
    <col min="3" max="3" width="10.28125" style="21" customWidth="1"/>
    <col min="4" max="4" width="21.00390625" style="21" customWidth="1"/>
    <col min="5" max="5" width="24.140625" style="21" customWidth="1"/>
    <col min="6" max="6" width="42.140625" style="22" customWidth="1"/>
    <col min="7" max="7" width="22.7109375" style="22" customWidth="1"/>
    <col min="8" max="8" width="13.57421875" style="22" customWidth="1"/>
    <col min="9" max="9" width="1.1484375" style="22" customWidth="1"/>
    <col min="10" max="10" width="1.421875" style="22" customWidth="1"/>
    <col min="11" max="12" width="18.140625" style="22" customWidth="1"/>
    <col min="13" max="13" width="18.28125" style="22" customWidth="1"/>
    <col min="14" max="14" width="9.28125" style="22" customWidth="1"/>
    <col min="15" max="16384" width="9.140625" style="22" customWidth="1"/>
  </cols>
  <sheetData>
    <row r="1" ht="15.75" thickBot="1"/>
    <row r="2" spans="2:9" ht="15.75" thickBot="1">
      <c r="B2" s="70"/>
      <c r="C2" s="71"/>
      <c r="D2" s="71"/>
      <c r="E2" s="71"/>
      <c r="F2" s="72"/>
      <c r="G2" s="72"/>
      <c r="H2" s="72"/>
      <c r="I2" s="73"/>
    </row>
    <row r="3" spans="2:9" ht="21" thickBot="1">
      <c r="B3" s="74"/>
      <c r="C3" s="385" t="s">
        <v>460</v>
      </c>
      <c r="D3" s="386"/>
      <c r="E3" s="386"/>
      <c r="F3" s="386"/>
      <c r="G3" s="386"/>
      <c r="H3" s="387"/>
      <c r="I3" s="75"/>
    </row>
    <row r="4" spans="2:9" ht="15">
      <c r="B4" s="378"/>
      <c r="C4" s="379"/>
      <c r="D4" s="379"/>
      <c r="E4" s="379"/>
      <c r="F4" s="379"/>
      <c r="G4" s="379"/>
      <c r="H4" s="77"/>
      <c r="I4" s="75"/>
    </row>
    <row r="5" spans="2:9" ht="15">
      <c r="B5" s="76"/>
      <c r="C5" s="391"/>
      <c r="D5" s="391"/>
      <c r="E5" s="391"/>
      <c r="F5" s="391"/>
      <c r="G5" s="391"/>
      <c r="H5" s="77"/>
      <c r="I5" s="75"/>
    </row>
    <row r="6" spans="2:9" ht="15">
      <c r="B6" s="76"/>
      <c r="C6" s="50"/>
      <c r="D6" s="55"/>
      <c r="E6" s="55"/>
      <c r="F6" s="51"/>
      <c r="G6" s="77"/>
      <c r="H6" s="77"/>
      <c r="I6" s="75"/>
    </row>
    <row r="7" spans="2:9" ht="15">
      <c r="B7" s="76"/>
      <c r="C7" s="370" t="s">
        <v>224</v>
      </c>
      <c r="D7" s="370"/>
      <c r="E7" s="170"/>
      <c r="F7" s="52"/>
      <c r="G7" s="77"/>
      <c r="H7" s="77"/>
      <c r="I7" s="75"/>
    </row>
    <row r="8" spans="2:9" ht="27.75" customHeight="1" thickBot="1">
      <c r="B8" s="76"/>
      <c r="C8" s="384" t="s">
        <v>235</v>
      </c>
      <c r="D8" s="384"/>
      <c r="E8" s="384"/>
      <c r="F8" s="384"/>
      <c r="G8" s="384"/>
      <c r="H8" s="77"/>
      <c r="I8" s="75"/>
    </row>
    <row r="9" spans="2:9" ht="49.5" customHeight="1" thickBot="1">
      <c r="B9" s="76"/>
      <c r="C9" s="370" t="s">
        <v>409</v>
      </c>
      <c r="D9" s="370"/>
      <c r="E9" s="170"/>
      <c r="F9" s="380">
        <v>1858791</v>
      </c>
      <c r="G9" s="381"/>
      <c r="H9" s="77"/>
      <c r="I9" s="75"/>
    </row>
    <row r="10" spans="2:13" ht="99.75" customHeight="1" thickBot="1">
      <c r="B10" s="76"/>
      <c r="C10" s="370" t="s">
        <v>225</v>
      </c>
      <c r="D10" s="370"/>
      <c r="E10" s="170"/>
      <c r="F10" s="382"/>
      <c r="G10" s="383"/>
      <c r="H10" s="77"/>
      <c r="I10" s="75"/>
      <c r="M10" s="215"/>
    </row>
    <row r="11" spans="2:13" ht="15">
      <c r="B11" s="76"/>
      <c r="C11" s="55"/>
      <c r="D11" s="55"/>
      <c r="E11" s="55"/>
      <c r="F11" s="77"/>
      <c r="G11" s="77"/>
      <c r="H11" s="77"/>
      <c r="I11" s="75"/>
      <c r="M11" s="215"/>
    </row>
    <row r="12" spans="2:14" ht="15.75" thickBot="1">
      <c r="B12" s="76"/>
      <c r="C12" s="370" t="s">
        <v>207</v>
      </c>
      <c r="D12" s="370"/>
      <c r="E12" s="170"/>
      <c r="F12" s="77"/>
      <c r="G12" s="77"/>
      <c r="H12" s="77"/>
      <c r="I12" s="75"/>
      <c r="K12" s="23"/>
      <c r="L12" s="23"/>
      <c r="M12" s="23"/>
      <c r="N12" s="23"/>
    </row>
    <row r="13" spans="2:14" ht="62.25" customHeight="1" thickBot="1">
      <c r="B13" s="76"/>
      <c r="C13" s="370" t="s">
        <v>272</v>
      </c>
      <c r="D13" s="370"/>
      <c r="E13" s="176" t="s">
        <v>306</v>
      </c>
      <c r="F13" s="176" t="s">
        <v>208</v>
      </c>
      <c r="G13" s="159" t="s">
        <v>209</v>
      </c>
      <c r="H13" s="77">
        <v>110</v>
      </c>
      <c r="I13" s="75"/>
      <c r="K13" s="24"/>
      <c r="L13" s="24"/>
      <c r="M13" s="24"/>
      <c r="N13" s="23"/>
    </row>
    <row r="14" spans="2:14" ht="60" customHeight="1">
      <c r="B14" s="76"/>
      <c r="C14" s="55"/>
      <c r="D14" s="55"/>
      <c r="E14" s="399" t="s">
        <v>316</v>
      </c>
      <c r="F14" s="36" t="s">
        <v>375</v>
      </c>
      <c r="G14" s="177">
        <f>523417.25/H13</f>
        <v>4758.338636363636</v>
      </c>
      <c r="H14" s="77"/>
      <c r="I14" s="75"/>
      <c r="K14" s="25"/>
      <c r="L14" s="25"/>
      <c r="M14" s="25"/>
      <c r="N14" s="23"/>
    </row>
    <row r="15" spans="2:14" ht="30" customHeight="1">
      <c r="B15" s="76"/>
      <c r="C15" s="55"/>
      <c r="D15" s="55"/>
      <c r="E15" s="400"/>
      <c r="F15" s="180" t="s">
        <v>432</v>
      </c>
      <c r="G15" s="181">
        <f>1980981/H13</f>
        <v>18008.918181818182</v>
      </c>
      <c r="H15" s="77"/>
      <c r="I15" s="75"/>
      <c r="K15" s="25"/>
      <c r="L15" s="25"/>
      <c r="M15" s="25"/>
      <c r="N15" s="23"/>
    </row>
    <row r="16" spans="2:14" ht="17.25" customHeight="1">
      <c r="B16" s="76"/>
      <c r="C16" s="55"/>
      <c r="D16" s="55"/>
      <c r="E16" s="401"/>
      <c r="F16" s="180" t="s">
        <v>433</v>
      </c>
      <c r="G16" s="181">
        <f>298120/H13</f>
        <v>2710.181818181818</v>
      </c>
      <c r="H16" s="77"/>
      <c r="I16" s="75"/>
      <c r="K16" s="25"/>
      <c r="L16" s="25"/>
      <c r="M16" s="25"/>
      <c r="N16" s="23"/>
    </row>
    <row r="17" spans="2:14" ht="15">
      <c r="B17" s="76"/>
      <c r="C17" s="55"/>
      <c r="D17" s="55"/>
      <c r="E17" s="394" t="s">
        <v>323</v>
      </c>
      <c r="F17" s="402"/>
      <c r="G17" s="182">
        <f>SUM(G14:G16)</f>
        <v>25477.438636363637</v>
      </c>
      <c r="H17" s="77"/>
      <c r="I17" s="75"/>
      <c r="K17" s="25"/>
      <c r="L17" s="25"/>
      <c r="M17" s="25"/>
      <c r="N17" s="23"/>
    </row>
    <row r="18" spans="2:14" ht="28.5" customHeight="1">
      <c r="B18" s="76"/>
      <c r="C18" s="55"/>
      <c r="D18" s="55"/>
      <c r="E18" s="396" t="s">
        <v>311</v>
      </c>
      <c r="F18" s="179" t="s">
        <v>309</v>
      </c>
      <c r="G18" s="183">
        <v>0</v>
      </c>
      <c r="H18" s="77"/>
      <c r="I18" s="75"/>
      <c r="L18" s="25"/>
      <c r="M18" s="25"/>
      <c r="N18" s="23"/>
    </row>
    <row r="19" spans="2:14" ht="30">
      <c r="B19" s="76"/>
      <c r="C19" s="55"/>
      <c r="D19" s="55"/>
      <c r="E19" s="397"/>
      <c r="F19" s="179" t="s">
        <v>310</v>
      </c>
      <c r="G19" s="237">
        <f>52623098/H13</f>
        <v>478391.8</v>
      </c>
      <c r="H19" s="77"/>
      <c r="I19" s="75"/>
      <c r="K19" s="25"/>
      <c r="L19" s="25"/>
      <c r="M19" s="25"/>
      <c r="N19" s="23"/>
    </row>
    <row r="20" spans="2:14" ht="30">
      <c r="B20" s="76"/>
      <c r="C20" s="55"/>
      <c r="D20" s="55"/>
      <c r="E20" s="397"/>
      <c r="F20" s="179" t="s">
        <v>308</v>
      </c>
      <c r="G20" s="238">
        <f>953871/H13</f>
        <v>8671.554545454546</v>
      </c>
      <c r="H20" s="77"/>
      <c r="I20" s="75"/>
      <c r="K20" s="25"/>
      <c r="L20" s="25"/>
      <c r="M20" s="25"/>
      <c r="N20" s="23"/>
    </row>
    <row r="21" spans="2:14" ht="45">
      <c r="B21" s="76"/>
      <c r="C21" s="55"/>
      <c r="D21" s="55"/>
      <c r="E21" s="398"/>
      <c r="F21" s="179" t="s">
        <v>312</v>
      </c>
      <c r="G21" s="236">
        <f>6281764/H13</f>
        <v>57106.94545454546</v>
      </c>
      <c r="H21" s="77"/>
      <c r="I21" s="75"/>
      <c r="K21" s="25"/>
      <c r="L21" s="25"/>
      <c r="M21" s="25"/>
      <c r="N21" s="23"/>
    </row>
    <row r="22" spans="2:14" ht="30">
      <c r="B22" s="76"/>
      <c r="C22" s="55"/>
      <c r="D22" s="55"/>
      <c r="E22" s="26"/>
      <c r="F22" s="179" t="s">
        <v>314</v>
      </c>
      <c r="G22" s="185">
        <f>526110/H13</f>
        <v>4782.818181818182</v>
      </c>
      <c r="H22" s="77"/>
      <c r="I22" s="75"/>
      <c r="K22" s="25"/>
      <c r="L22" s="25"/>
      <c r="M22" s="25"/>
      <c r="N22" s="23"/>
    </row>
    <row r="23" spans="2:14" ht="15">
      <c r="B23" s="76"/>
      <c r="C23" s="55"/>
      <c r="D23" s="55"/>
      <c r="E23" s="26"/>
      <c r="F23" s="26" t="s">
        <v>313</v>
      </c>
      <c r="G23" s="184">
        <f>4429280/H13</f>
        <v>40266.181818181816</v>
      </c>
      <c r="H23" s="245"/>
      <c r="I23" s="75"/>
      <c r="K23" s="25"/>
      <c r="L23" s="25"/>
      <c r="M23" s="25"/>
      <c r="N23" s="23"/>
    </row>
    <row r="24" spans="2:14" ht="15">
      <c r="B24" s="76"/>
      <c r="C24" s="55"/>
      <c r="D24" s="55"/>
      <c r="E24" s="394" t="s">
        <v>324</v>
      </c>
      <c r="F24" s="395"/>
      <c r="G24" s="186">
        <f>SUM(G18:G23)</f>
        <v>589219.3</v>
      </c>
      <c r="H24" s="77"/>
      <c r="I24" s="75"/>
      <c r="K24" s="25"/>
      <c r="L24" s="25"/>
      <c r="M24" s="25"/>
      <c r="N24" s="23"/>
    </row>
    <row r="25" spans="2:14" ht="150">
      <c r="B25" s="76"/>
      <c r="C25" s="55"/>
      <c r="D25" s="55"/>
      <c r="E25" s="26" t="s">
        <v>315</v>
      </c>
      <c r="F25" s="179" t="s">
        <v>322</v>
      </c>
      <c r="G25" s="184">
        <f>5257842/H13</f>
        <v>47798.56363636364</v>
      </c>
      <c r="H25" s="77"/>
      <c r="I25" s="75"/>
      <c r="K25" s="25"/>
      <c r="L25" s="25"/>
      <c r="M25" s="25"/>
      <c r="N25" s="23"/>
    </row>
    <row r="26" spans="2:14" ht="15">
      <c r="B26" s="76"/>
      <c r="C26" s="55"/>
      <c r="D26" s="55"/>
      <c r="E26" s="26"/>
      <c r="F26" s="179" t="s">
        <v>317</v>
      </c>
      <c r="G26" s="184">
        <f>7133625/H13</f>
        <v>64851.13636363636</v>
      </c>
      <c r="H26" s="77"/>
      <c r="I26" s="75"/>
      <c r="K26" s="25"/>
      <c r="L26" s="25"/>
      <c r="M26" s="25"/>
      <c r="N26" s="23"/>
    </row>
    <row r="27" spans="2:14" ht="45">
      <c r="B27" s="76"/>
      <c r="C27" s="55"/>
      <c r="D27" s="55"/>
      <c r="E27" s="26"/>
      <c r="F27" s="26" t="s">
        <v>318</v>
      </c>
      <c r="G27" s="184"/>
      <c r="H27" s="77"/>
      <c r="I27" s="75"/>
      <c r="K27" s="219"/>
      <c r="L27" s="25"/>
      <c r="M27" s="25"/>
      <c r="N27" s="23"/>
    </row>
    <row r="28" spans="2:14" ht="45">
      <c r="B28" s="76"/>
      <c r="C28" s="55"/>
      <c r="D28" s="55"/>
      <c r="E28" s="26"/>
      <c r="F28" s="26" t="s">
        <v>320</v>
      </c>
      <c r="G28" s="392">
        <f>7996100/H13</f>
        <v>72691.81818181818</v>
      </c>
      <c r="H28" s="77"/>
      <c r="I28" s="75"/>
      <c r="K28" s="25"/>
      <c r="L28" s="25"/>
      <c r="M28" s="25"/>
      <c r="N28" s="23"/>
    </row>
    <row r="29" spans="2:14" ht="30">
      <c r="B29" s="76"/>
      <c r="C29" s="55"/>
      <c r="D29" s="55"/>
      <c r="E29" s="156"/>
      <c r="F29" s="26" t="s">
        <v>319</v>
      </c>
      <c r="G29" s="393"/>
      <c r="H29" s="77"/>
      <c r="I29" s="75"/>
      <c r="K29" s="25"/>
      <c r="L29" s="189"/>
      <c r="M29" s="25"/>
      <c r="N29" s="23"/>
    </row>
    <row r="30" spans="2:14" ht="45">
      <c r="B30" s="76"/>
      <c r="C30" s="55"/>
      <c r="D30" s="55"/>
      <c r="E30" s="156"/>
      <c r="F30" s="156" t="s">
        <v>321</v>
      </c>
      <c r="G30" s="187">
        <f>1897500/H13</f>
        <v>17250</v>
      </c>
      <c r="H30" s="77"/>
      <c r="I30" s="75"/>
      <c r="K30" s="25"/>
      <c r="L30" s="189"/>
      <c r="M30" s="25"/>
      <c r="N30" s="23"/>
    </row>
    <row r="31" spans="2:14" ht="15">
      <c r="B31" s="76"/>
      <c r="C31" s="55"/>
      <c r="D31" s="55"/>
      <c r="E31" s="156"/>
      <c r="F31" s="156" t="s">
        <v>313</v>
      </c>
      <c r="G31" s="187"/>
      <c r="H31" s="77"/>
      <c r="I31" s="75"/>
      <c r="K31" s="25"/>
      <c r="L31" s="189"/>
      <c r="M31" s="25"/>
      <c r="N31" s="23"/>
    </row>
    <row r="32" spans="2:14" ht="15">
      <c r="B32" s="76"/>
      <c r="C32" s="55"/>
      <c r="D32" s="55"/>
      <c r="E32" s="394" t="s">
        <v>325</v>
      </c>
      <c r="F32" s="395"/>
      <c r="G32" s="191">
        <f>SUM(G25:G31)</f>
        <v>202591.5181818182</v>
      </c>
      <c r="H32" s="77"/>
      <c r="I32" s="75"/>
      <c r="K32" s="190"/>
      <c r="L32" s="189"/>
      <c r="M32" s="25"/>
      <c r="N32" s="23"/>
    </row>
    <row r="33" spans="2:14" ht="30" customHeight="1">
      <c r="B33" s="76"/>
      <c r="C33" s="55"/>
      <c r="D33" s="55"/>
      <c r="E33" s="394" t="s">
        <v>371</v>
      </c>
      <c r="F33" s="395"/>
      <c r="G33" s="191">
        <f>'[2]Sheet4'!$G$33/H13</f>
        <v>148486.47900000002</v>
      </c>
      <c r="H33" s="77"/>
      <c r="I33" s="75"/>
      <c r="K33" s="25"/>
      <c r="L33" s="25"/>
      <c r="M33" s="25"/>
      <c r="N33" s="23"/>
    </row>
    <row r="34" spans="2:14" ht="15.75" thickBot="1">
      <c r="B34" s="76"/>
      <c r="C34" s="55"/>
      <c r="D34" s="55"/>
      <c r="E34" s="156"/>
      <c r="F34" s="156"/>
      <c r="G34" s="187"/>
      <c r="H34" s="77"/>
      <c r="I34" s="75"/>
      <c r="K34" s="25"/>
      <c r="L34" s="189"/>
      <c r="M34" s="25"/>
      <c r="N34" s="23"/>
    </row>
    <row r="35" spans="2:14" ht="15.75" thickBot="1">
      <c r="B35" s="76"/>
      <c r="C35" s="55"/>
      <c r="D35" s="55"/>
      <c r="E35" s="158"/>
      <c r="F35" s="158" t="s">
        <v>267</v>
      </c>
      <c r="G35" s="188">
        <f>G33+G32+G24+G17</f>
        <v>965774.7358181819</v>
      </c>
      <c r="H35" s="77"/>
      <c r="I35" s="75"/>
      <c r="K35" s="25"/>
      <c r="L35" s="25"/>
      <c r="M35" s="25"/>
      <c r="N35" s="23"/>
    </row>
    <row r="36" spans="2:14" ht="15">
      <c r="B36" s="76"/>
      <c r="C36" s="55"/>
      <c r="D36" s="55"/>
      <c r="E36" s="55"/>
      <c r="F36" s="77"/>
      <c r="G36" s="77"/>
      <c r="H36" s="77"/>
      <c r="I36" s="75"/>
      <c r="K36" s="23"/>
      <c r="L36" s="23"/>
      <c r="M36" s="23"/>
      <c r="N36" s="23"/>
    </row>
    <row r="37" spans="2:14" ht="24.75" customHeight="1" thickBot="1">
      <c r="B37" s="76"/>
      <c r="C37" s="370" t="s">
        <v>271</v>
      </c>
      <c r="D37" s="370"/>
      <c r="E37" s="170"/>
      <c r="F37" s="77"/>
      <c r="G37" s="77"/>
      <c r="H37" s="77"/>
      <c r="I37" s="75"/>
      <c r="K37" s="23"/>
      <c r="L37" s="23"/>
      <c r="M37" s="23"/>
      <c r="N37" s="23"/>
    </row>
    <row r="38" spans="2:9" ht="60.75" customHeight="1" thickBot="1">
      <c r="B38" s="76"/>
      <c r="C38" s="370" t="s">
        <v>273</v>
      </c>
      <c r="D38" s="370"/>
      <c r="E38" s="170"/>
      <c r="F38" s="140" t="s">
        <v>208</v>
      </c>
      <c r="G38" s="160" t="s">
        <v>451</v>
      </c>
      <c r="H38" s="101" t="s">
        <v>236</v>
      </c>
      <c r="I38" s="75"/>
    </row>
    <row r="39" spans="2:9" ht="15">
      <c r="B39" s="76"/>
      <c r="C39" s="55"/>
      <c r="D39" s="55"/>
      <c r="E39" s="55"/>
      <c r="F39" s="207" t="s">
        <v>376</v>
      </c>
      <c r="G39" s="112"/>
      <c r="H39" s="141"/>
      <c r="I39" s="75"/>
    </row>
    <row r="40" spans="2:9" ht="30">
      <c r="B40" s="76"/>
      <c r="C40" s="55"/>
      <c r="D40" s="55"/>
      <c r="E40" s="55"/>
      <c r="F40" s="248" t="s">
        <v>448</v>
      </c>
      <c r="G40" s="217">
        <v>0</v>
      </c>
      <c r="H40" s="218">
        <v>42490</v>
      </c>
      <c r="I40" s="75"/>
    </row>
    <row r="41" spans="2:9" ht="30">
      <c r="B41" s="76"/>
      <c r="C41" s="55"/>
      <c r="D41" s="55"/>
      <c r="E41" s="55"/>
      <c r="F41" s="248" t="s">
        <v>449</v>
      </c>
      <c r="G41" s="217"/>
      <c r="H41" s="218">
        <v>42674</v>
      </c>
      <c r="I41" s="75"/>
    </row>
    <row r="42" spans="2:9" ht="13.5">
      <c r="B42" s="76"/>
      <c r="C42" s="55"/>
      <c r="D42" s="55"/>
      <c r="E42" s="55"/>
      <c r="F42" s="216" t="s">
        <v>450</v>
      </c>
      <c r="G42" s="217"/>
      <c r="H42" s="218">
        <v>43100</v>
      </c>
      <c r="I42" s="75"/>
    </row>
    <row r="43" spans="2:9" ht="13.5">
      <c r="B43" s="76"/>
      <c r="C43" s="55"/>
      <c r="D43" s="55"/>
      <c r="E43" s="55"/>
      <c r="F43" s="216" t="s">
        <v>392</v>
      </c>
      <c r="G43" s="217"/>
      <c r="H43" s="218">
        <v>43039</v>
      </c>
      <c r="I43" s="75"/>
    </row>
    <row r="44" spans="2:9" ht="13.5">
      <c r="B44" s="76"/>
      <c r="C44" s="55"/>
      <c r="D44" s="55"/>
      <c r="E44" s="55"/>
      <c r="F44" s="26" t="s">
        <v>313</v>
      </c>
      <c r="G44" s="217"/>
      <c r="H44" s="209">
        <v>43039</v>
      </c>
      <c r="I44" s="75"/>
    </row>
    <row r="45" spans="2:9" ht="13.5">
      <c r="B45" s="76"/>
      <c r="C45" s="55"/>
      <c r="D45" s="55"/>
      <c r="E45" s="55"/>
      <c r="F45" s="202" t="s">
        <v>382</v>
      </c>
      <c r="G45" s="214">
        <f>SUM(G40:G44)</f>
        <v>0</v>
      </c>
      <c r="H45" s="142"/>
      <c r="I45" s="75"/>
    </row>
    <row r="46" spans="2:9" ht="13.5">
      <c r="B46" s="76"/>
      <c r="C46" s="55"/>
      <c r="D46" s="55"/>
      <c r="E46" s="55"/>
      <c r="F46" s="203" t="s">
        <v>377</v>
      </c>
      <c r="G46" s="113"/>
      <c r="H46" s="142"/>
      <c r="I46" s="75"/>
    </row>
    <row r="47" spans="2:9" ht="27.75">
      <c r="B47" s="76"/>
      <c r="C47" s="55"/>
      <c r="D47" s="55"/>
      <c r="E47" s="55"/>
      <c r="F47" s="247" t="s">
        <v>452</v>
      </c>
      <c r="G47" s="204">
        <f>(15450000+23590000)/110</f>
        <v>354909.0909090909</v>
      </c>
      <c r="H47" s="209">
        <v>42825</v>
      </c>
      <c r="I47" s="75"/>
    </row>
    <row r="48" spans="2:9" ht="13.5">
      <c r="B48" s="76"/>
      <c r="C48" s="55"/>
      <c r="D48" s="55"/>
      <c r="E48" s="55"/>
      <c r="F48" s="26" t="s">
        <v>453</v>
      </c>
      <c r="G48" s="204">
        <f>(32500000+58000000)/110</f>
        <v>822727.2727272727</v>
      </c>
      <c r="H48" s="209">
        <v>42855</v>
      </c>
      <c r="I48" s="75"/>
    </row>
    <row r="49" spans="2:9" ht="13.5">
      <c r="B49" s="76"/>
      <c r="C49" s="55"/>
      <c r="D49" s="55"/>
      <c r="E49" s="55"/>
      <c r="F49" s="26" t="s">
        <v>454</v>
      </c>
      <c r="G49" s="204">
        <f>(6000000+12000000)/110</f>
        <v>163636.36363636365</v>
      </c>
      <c r="H49" s="209">
        <v>42886</v>
      </c>
      <c r="I49" s="75"/>
    </row>
    <row r="50" spans="2:9" ht="13.5">
      <c r="B50" s="76"/>
      <c r="C50" s="55"/>
      <c r="D50" s="55"/>
      <c r="E50" s="55"/>
      <c r="F50" s="26" t="s">
        <v>456</v>
      </c>
      <c r="G50" s="204">
        <f>(7850000+10750000)/110</f>
        <v>169090.9090909091</v>
      </c>
      <c r="H50" s="209">
        <v>42916</v>
      </c>
      <c r="I50" s="75"/>
    </row>
    <row r="51" spans="2:8" ht="27.75">
      <c r="B51" s="55"/>
      <c r="C51" s="55"/>
      <c r="D51" s="55"/>
      <c r="E51" s="55"/>
      <c r="F51" s="26" t="s">
        <v>455</v>
      </c>
      <c r="G51" s="215">
        <f>(2100000+2000000)/110</f>
        <v>37272.72727272727</v>
      </c>
      <c r="H51" s="209">
        <v>42947</v>
      </c>
    </row>
    <row r="52" spans="2:9" ht="13.5">
      <c r="B52" s="76"/>
      <c r="C52" s="55"/>
      <c r="D52" s="55"/>
      <c r="E52" s="55"/>
      <c r="F52" s="22" t="s">
        <v>457</v>
      </c>
      <c r="G52" s="22">
        <f>(2000000+2000000)/110</f>
        <v>36363.63636363636</v>
      </c>
      <c r="H52" s="209">
        <v>42978</v>
      </c>
      <c r="I52" s="75"/>
    </row>
    <row r="53" spans="2:9" ht="22.5" customHeight="1">
      <c r="B53" s="76"/>
      <c r="C53" s="55"/>
      <c r="D53" s="55"/>
      <c r="E53" s="55"/>
      <c r="F53" s="22" t="s">
        <v>313</v>
      </c>
      <c r="G53" s="204">
        <f>(8200000+4879000)/110</f>
        <v>118900</v>
      </c>
      <c r="H53" s="209">
        <v>43008</v>
      </c>
      <c r="I53" s="75"/>
    </row>
    <row r="54" spans="2:9" ht="13.5">
      <c r="B54" s="76"/>
      <c r="C54" s="55"/>
      <c r="D54" s="55"/>
      <c r="E54" s="55"/>
      <c r="F54" s="202" t="s">
        <v>382</v>
      </c>
      <c r="G54" s="214">
        <f>SUM(G47:G53)</f>
        <v>1702900</v>
      </c>
      <c r="H54" s="142"/>
      <c r="I54" s="75"/>
    </row>
    <row r="55" spans="2:9" ht="13.5">
      <c r="B55" s="76"/>
      <c r="C55" s="55"/>
      <c r="D55" s="55"/>
      <c r="E55" s="55"/>
      <c r="F55" s="203" t="s">
        <v>378</v>
      </c>
      <c r="G55" s="113"/>
      <c r="H55" s="142"/>
      <c r="I55" s="75"/>
    </row>
    <row r="56" spans="2:9" ht="13.5">
      <c r="B56" s="76"/>
      <c r="C56" s="55"/>
      <c r="D56" s="55"/>
      <c r="E56" s="55"/>
      <c r="F56" s="26" t="s">
        <v>380</v>
      </c>
      <c r="G56" s="204">
        <f>3664002/110</f>
        <v>33309.10909090909</v>
      </c>
      <c r="H56" s="209">
        <v>42460</v>
      </c>
      <c r="I56" s="75"/>
    </row>
    <row r="57" spans="2:9" ht="27.75">
      <c r="B57" s="76"/>
      <c r="C57" s="55"/>
      <c r="D57" s="55"/>
      <c r="E57" s="55"/>
      <c r="F57" s="26" t="s">
        <v>458</v>
      </c>
      <c r="G57" s="204">
        <f>7000000/110</f>
        <v>63636.36363636364</v>
      </c>
      <c r="H57" s="209">
        <v>42674</v>
      </c>
      <c r="I57" s="75"/>
    </row>
    <row r="58" spans="2:13" ht="13.5">
      <c r="B58" s="76"/>
      <c r="C58" s="55"/>
      <c r="D58" s="55"/>
      <c r="E58" s="55"/>
      <c r="F58" s="26" t="s">
        <v>381</v>
      </c>
      <c r="G58" s="205">
        <f>7400000/110</f>
        <v>67272.72727272728</v>
      </c>
      <c r="H58" s="209">
        <v>42705</v>
      </c>
      <c r="I58" s="75"/>
      <c r="M58" s="246"/>
    </row>
    <row r="59" spans="2:9" ht="13.5">
      <c r="B59" s="76"/>
      <c r="C59" s="55"/>
      <c r="D59" s="55"/>
      <c r="E59" s="55"/>
      <c r="F59" s="26" t="s">
        <v>459</v>
      </c>
      <c r="G59" s="204">
        <f>2860000/110</f>
        <v>26000</v>
      </c>
      <c r="H59" s="209">
        <v>42582</v>
      </c>
      <c r="I59" s="75"/>
    </row>
    <row r="60" spans="2:9" ht="13.5">
      <c r="B60" s="76"/>
      <c r="C60" s="55"/>
      <c r="D60" s="55"/>
      <c r="E60" s="55"/>
      <c r="F60" s="26" t="s">
        <v>313</v>
      </c>
      <c r="G60" s="204">
        <f>790000/110</f>
        <v>7181.818181818182</v>
      </c>
      <c r="H60" s="209">
        <v>42644</v>
      </c>
      <c r="I60" s="75"/>
    </row>
    <row r="61" spans="2:9" ht="13.5">
      <c r="B61" s="76"/>
      <c r="C61" s="55"/>
      <c r="D61" s="55"/>
      <c r="E61" s="55"/>
      <c r="F61" s="202" t="s">
        <v>382</v>
      </c>
      <c r="G61" s="204">
        <f>SUM(G56:G59)</f>
        <v>190218.2</v>
      </c>
      <c r="I61" s="75"/>
    </row>
    <row r="62" spans="2:9" ht="14.25" thickBot="1">
      <c r="B62" s="76"/>
      <c r="C62" s="55"/>
      <c r="D62" s="55"/>
      <c r="E62" s="55"/>
      <c r="F62" s="208" t="s">
        <v>379</v>
      </c>
      <c r="G62" s="204">
        <v>203400</v>
      </c>
      <c r="H62" s="209">
        <v>42644</v>
      </c>
      <c r="I62" s="75"/>
    </row>
    <row r="63" spans="2:9" ht="14.25" thickBot="1">
      <c r="B63" s="76"/>
      <c r="C63" s="55"/>
      <c r="D63" s="55"/>
      <c r="E63" s="55"/>
      <c r="F63" s="158" t="s">
        <v>267</v>
      </c>
      <c r="G63" s="206">
        <f>G45+G54+G61+G62</f>
        <v>2096518.2</v>
      </c>
      <c r="H63" s="157"/>
      <c r="I63" s="75"/>
    </row>
    <row r="64" spans="2:9" ht="13.5">
      <c r="B64" s="76"/>
      <c r="C64" s="55"/>
      <c r="D64" s="55"/>
      <c r="E64" s="55"/>
      <c r="F64" s="77"/>
      <c r="G64" s="77"/>
      <c r="H64" s="77"/>
      <c r="I64" s="75"/>
    </row>
    <row r="65" spans="2:9" ht="34.5" customHeight="1" thickBot="1">
      <c r="B65" s="76"/>
      <c r="C65" s="370" t="s">
        <v>274</v>
      </c>
      <c r="D65" s="370"/>
      <c r="E65" s="370"/>
      <c r="F65" s="370"/>
      <c r="G65" s="370"/>
      <c r="H65" s="163"/>
      <c r="I65" s="75"/>
    </row>
    <row r="66" spans="2:9" ht="80.25" customHeight="1" thickBot="1">
      <c r="B66" s="76"/>
      <c r="C66" s="370" t="s">
        <v>204</v>
      </c>
      <c r="D66" s="370"/>
      <c r="E66" s="170"/>
      <c r="F66" s="389" t="s">
        <v>326</v>
      </c>
      <c r="G66" s="390"/>
      <c r="H66" s="77"/>
      <c r="I66" s="75"/>
    </row>
    <row r="67" spans="2:9" ht="14.25" thickBot="1">
      <c r="B67" s="76"/>
      <c r="C67" s="388"/>
      <c r="D67" s="388"/>
      <c r="E67" s="388"/>
      <c r="F67" s="388"/>
      <c r="G67" s="388"/>
      <c r="H67" s="77"/>
      <c r="I67" s="75"/>
    </row>
    <row r="68" spans="2:9" ht="109.5" customHeight="1" thickBot="1">
      <c r="B68" s="76"/>
      <c r="C68" s="370" t="s">
        <v>205</v>
      </c>
      <c r="D68" s="370"/>
      <c r="E68" s="170"/>
      <c r="F68" s="373"/>
      <c r="G68" s="374"/>
      <c r="H68" s="77"/>
      <c r="I68" s="75"/>
    </row>
    <row r="69" spans="2:9" ht="219.75" customHeight="1" thickBot="1">
      <c r="B69" s="76"/>
      <c r="C69" s="370" t="s">
        <v>206</v>
      </c>
      <c r="D69" s="370"/>
      <c r="E69" s="170"/>
      <c r="F69" s="371"/>
      <c r="G69" s="372"/>
      <c r="H69" s="77"/>
      <c r="I69" s="75"/>
    </row>
    <row r="70" spans="2:9" ht="13.5">
      <c r="B70" s="76"/>
      <c r="C70" s="55"/>
      <c r="D70" s="55"/>
      <c r="E70" s="55"/>
      <c r="F70" s="77"/>
      <c r="G70" s="77"/>
      <c r="H70" s="77"/>
      <c r="I70" s="75"/>
    </row>
    <row r="71" spans="2:9" ht="14.25" thickBot="1">
      <c r="B71" s="78"/>
      <c r="C71" s="367"/>
      <c r="D71" s="367"/>
      <c r="E71" s="169"/>
      <c r="F71" s="79"/>
      <c r="G71" s="60"/>
      <c r="H71" s="60"/>
      <c r="I71" s="80"/>
    </row>
    <row r="72" spans="2:8" s="28" customFormat="1" ht="64.5" customHeight="1">
      <c r="B72" s="27"/>
      <c r="C72" s="368"/>
      <c r="D72" s="368"/>
      <c r="E72" s="29"/>
      <c r="F72" s="369"/>
      <c r="G72" s="369"/>
      <c r="H72" s="13"/>
    </row>
    <row r="73" spans="2:8" ht="59.25" customHeight="1">
      <c r="B73" s="27"/>
      <c r="C73" s="29"/>
      <c r="D73" s="29"/>
      <c r="E73" s="29"/>
      <c r="F73" s="25"/>
      <c r="G73" s="25"/>
      <c r="H73" s="13"/>
    </row>
    <row r="74" spans="2:8" ht="49.5" customHeight="1">
      <c r="B74" s="27"/>
      <c r="C74" s="375"/>
      <c r="D74" s="375"/>
      <c r="E74" s="27"/>
      <c r="F74" s="377"/>
      <c r="G74" s="377"/>
      <c r="H74" s="13"/>
    </row>
    <row r="75" spans="2:8" ht="99.75" customHeight="1">
      <c r="B75" s="27"/>
      <c r="C75" s="375"/>
      <c r="D75" s="375"/>
      <c r="E75" s="27"/>
      <c r="F75" s="376"/>
      <c r="G75" s="376"/>
      <c r="H75" s="13"/>
    </row>
    <row r="76" spans="2:8" ht="13.5">
      <c r="B76" s="27"/>
      <c r="C76" s="27"/>
      <c r="D76" s="27"/>
      <c r="E76" s="27"/>
      <c r="F76" s="13"/>
      <c r="G76" s="13"/>
      <c r="H76" s="13"/>
    </row>
    <row r="77" spans="2:8" ht="13.5">
      <c r="B77" s="27"/>
      <c r="C77" s="368"/>
      <c r="D77" s="368"/>
      <c r="E77" s="29"/>
      <c r="F77" s="13"/>
      <c r="G77" s="13"/>
      <c r="H77" s="13"/>
    </row>
    <row r="78" spans="2:8" ht="49.5" customHeight="1">
      <c r="B78" s="27"/>
      <c r="C78" s="368"/>
      <c r="D78" s="368"/>
      <c r="E78" s="29"/>
      <c r="F78" s="376"/>
      <c r="G78" s="376"/>
      <c r="H78" s="13"/>
    </row>
    <row r="79" spans="2:8" ht="99.75" customHeight="1">
      <c r="B79" s="27"/>
      <c r="C79" s="375"/>
      <c r="D79" s="375"/>
      <c r="E79" s="27"/>
      <c r="F79" s="376"/>
      <c r="G79" s="376"/>
      <c r="H79" s="13"/>
    </row>
    <row r="80" spans="2:8" ht="13.5">
      <c r="B80" s="27"/>
      <c r="C80" s="30"/>
      <c r="D80" s="27"/>
      <c r="E80" s="27"/>
      <c r="F80" s="31"/>
      <c r="G80" s="13"/>
      <c r="H80" s="13"/>
    </row>
    <row r="81" spans="2:8" ht="13.5">
      <c r="B81" s="27"/>
      <c r="C81" s="30"/>
      <c r="D81" s="30"/>
      <c r="E81" s="30"/>
      <c r="F81" s="31"/>
      <c r="G81" s="31"/>
      <c r="H81" s="12"/>
    </row>
    <row r="82" spans="6:7" ht="13.5">
      <c r="F82" s="32"/>
      <c r="G82" s="32"/>
    </row>
    <row r="83" spans="6:7" ht="13.5">
      <c r="F83" s="32"/>
      <c r="G83" s="32"/>
    </row>
  </sheetData>
  <sheetProtection/>
  <mergeCells count="40">
    <mergeCell ref="G28:G29"/>
    <mergeCell ref="E33:F33"/>
    <mergeCell ref="E18:E21"/>
    <mergeCell ref="E14:E16"/>
    <mergeCell ref="E24:F24"/>
    <mergeCell ref="E17:F17"/>
    <mergeCell ref="E32:F32"/>
    <mergeCell ref="C65:G65"/>
    <mergeCell ref="C3:H3"/>
    <mergeCell ref="C67:G67"/>
    <mergeCell ref="C9:D9"/>
    <mergeCell ref="C10:D10"/>
    <mergeCell ref="C37:D37"/>
    <mergeCell ref="C38:D38"/>
    <mergeCell ref="C66:D66"/>
    <mergeCell ref="F66:G66"/>
    <mergeCell ref="C5:G5"/>
    <mergeCell ref="B4:G4"/>
    <mergeCell ref="C13:D13"/>
    <mergeCell ref="C7:D7"/>
    <mergeCell ref="F9:G9"/>
    <mergeCell ref="F10:G10"/>
    <mergeCell ref="C8:G8"/>
    <mergeCell ref="C12:D12"/>
    <mergeCell ref="C79:D79"/>
    <mergeCell ref="F78:G78"/>
    <mergeCell ref="F79:G79"/>
    <mergeCell ref="F75:G75"/>
    <mergeCell ref="F74:G74"/>
    <mergeCell ref="C74:D74"/>
    <mergeCell ref="C75:D75"/>
    <mergeCell ref="C78:D78"/>
    <mergeCell ref="C77:D77"/>
    <mergeCell ref="C71:D71"/>
    <mergeCell ref="C72:D72"/>
    <mergeCell ref="F72:G72"/>
    <mergeCell ref="C69:D69"/>
    <mergeCell ref="C68:D68"/>
    <mergeCell ref="F69:G69"/>
    <mergeCell ref="F68:G68"/>
  </mergeCells>
  <dataValidations count="2">
    <dataValidation type="whole" allowBlank="1" showInputMessage="1" showErrorMessage="1" sqref="F74 F68 F9">
      <formula1>-999999999</formula1>
      <formula2>999999999</formula2>
    </dataValidation>
    <dataValidation type="list" allowBlank="1" showInputMessage="1" showErrorMessage="1" sqref="F78">
      <formula1>FinancialData!#REF!</formula1>
    </dataValidation>
  </dataValidations>
  <printOptions/>
  <pageMargins left="0.25" right="0.25" top="0.18" bottom="0.19" header="0.17" footer="0.17"/>
  <pageSetup horizontalDpi="600" verticalDpi="600" orientation="portrait" paperSize="5" scale="54" r:id="rId3"/>
  <rowBreaks count="1" manualBreakCount="1">
    <brk id="35" max="255" man="1"/>
  </rowBreaks>
  <legacyDrawing r:id="rId2"/>
</worksheet>
</file>

<file path=xl/worksheets/sheet3.xml><?xml version="1.0" encoding="utf-8"?>
<worksheet xmlns="http://schemas.openxmlformats.org/spreadsheetml/2006/main" xmlns:r="http://schemas.openxmlformats.org/officeDocument/2006/relationships">
  <dimension ref="B2:G56"/>
  <sheetViews>
    <sheetView tabSelected="1" view="pageBreakPreview" zoomScale="90" zoomScaleNormal="70" zoomScaleSheetLayoutView="90" zoomScalePageLayoutView="0" workbookViewId="0" topLeftCell="A1">
      <selection activeCell="I24" sqref="I24"/>
    </sheetView>
  </sheetViews>
  <sheetFormatPr defaultColWidth="9.140625" defaultRowHeight="15"/>
  <cols>
    <col min="1" max="2" width="1.8515625" style="0" customWidth="1"/>
    <col min="3" max="3" width="22.8515625" style="0" customWidth="1"/>
    <col min="4" max="4" width="19.28125" style="0" customWidth="1"/>
    <col min="5" max="5" width="22.8515625" style="0" customWidth="1"/>
    <col min="6" max="6" width="43.8515625" style="0" customWidth="1"/>
    <col min="7" max="7" width="2.00390625" style="0" customWidth="1"/>
    <col min="8" max="8" width="1.57421875" style="0" customWidth="1"/>
  </cols>
  <sheetData>
    <row r="1" ht="15" thickBot="1"/>
    <row r="2" spans="2:7" ht="15" thickBot="1">
      <c r="B2" s="93"/>
      <c r="C2" s="94"/>
      <c r="D2" s="94"/>
      <c r="E2" s="94"/>
      <c r="F2" s="94"/>
      <c r="G2" s="95"/>
    </row>
    <row r="3" spans="2:7" ht="20.25" thickBot="1">
      <c r="B3" s="96"/>
      <c r="C3" s="385" t="s">
        <v>210</v>
      </c>
      <c r="D3" s="386"/>
      <c r="E3" s="386"/>
      <c r="F3" s="387"/>
      <c r="G3" s="62"/>
    </row>
    <row r="4" spans="2:7" ht="14.25">
      <c r="B4" s="404"/>
      <c r="C4" s="405"/>
      <c r="D4" s="405"/>
      <c r="E4" s="405"/>
      <c r="F4" s="405"/>
      <c r="G4" s="62"/>
    </row>
    <row r="5" spans="2:7" ht="14.25">
      <c r="B5" s="63"/>
      <c r="C5" s="408"/>
      <c r="D5" s="408"/>
      <c r="E5" s="408"/>
      <c r="F5" s="408"/>
      <c r="G5" s="62"/>
    </row>
    <row r="6" spans="2:7" ht="14.25">
      <c r="B6" s="63"/>
      <c r="C6" s="64"/>
      <c r="D6" s="65"/>
      <c r="E6" s="64"/>
      <c r="F6" s="65"/>
      <c r="G6" s="62"/>
    </row>
    <row r="7" spans="2:7" ht="14.25">
      <c r="B7" s="63"/>
      <c r="C7" s="403" t="s">
        <v>221</v>
      </c>
      <c r="D7" s="403"/>
      <c r="E7" s="66"/>
      <c r="F7" s="65"/>
      <c r="G7" s="62"/>
    </row>
    <row r="8" spans="2:7" ht="15" thickBot="1">
      <c r="B8" s="63"/>
      <c r="C8" s="409" t="s">
        <v>281</v>
      </c>
      <c r="D8" s="409"/>
      <c r="E8" s="409"/>
      <c r="F8" s="409"/>
      <c r="G8" s="62"/>
    </row>
    <row r="9" spans="2:7" ht="15" thickBot="1">
      <c r="B9" s="63"/>
      <c r="C9" s="37" t="s">
        <v>223</v>
      </c>
      <c r="D9" s="38" t="s">
        <v>222</v>
      </c>
      <c r="E9" s="410" t="s">
        <v>259</v>
      </c>
      <c r="F9" s="411"/>
      <c r="G9" s="62"/>
    </row>
    <row r="10" spans="2:7" ht="135.75" customHeight="1">
      <c r="B10" s="63"/>
      <c r="C10" s="39" t="s">
        <v>334</v>
      </c>
      <c r="D10" s="39" t="s">
        <v>462</v>
      </c>
      <c r="E10" s="412" t="s">
        <v>465</v>
      </c>
      <c r="F10" s="413"/>
      <c r="G10" s="62"/>
    </row>
    <row r="11" spans="2:7" ht="166.5" customHeight="1">
      <c r="B11" s="63"/>
      <c r="C11" s="40" t="s">
        <v>328</v>
      </c>
      <c r="D11" s="40" t="s">
        <v>329</v>
      </c>
      <c r="E11" s="406" t="s">
        <v>410</v>
      </c>
      <c r="F11" s="407"/>
      <c r="G11" s="62"/>
    </row>
    <row r="12" spans="2:7" ht="305.25" customHeight="1">
      <c r="B12" s="63"/>
      <c r="C12" s="40" t="s">
        <v>372</v>
      </c>
      <c r="D12" s="40" t="s">
        <v>327</v>
      </c>
      <c r="E12" s="406" t="s">
        <v>423</v>
      </c>
      <c r="F12" s="407"/>
      <c r="G12" s="62"/>
    </row>
    <row r="13" spans="2:7" ht="261" customHeight="1">
      <c r="B13" s="63"/>
      <c r="C13" s="40" t="s">
        <v>330</v>
      </c>
      <c r="D13" s="40" t="s">
        <v>413</v>
      </c>
      <c r="E13" s="406" t="s">
        <v>411</v>
      </c>
      <c r="F13" s="407"/>
      <c r="G13" s="228"/>
    </row>
    <row r="14" spans="2:7" ht="277.5" customHeight="1">
      <c r="B14" s="63"/>
      <c r="C14" s="40" t="s">
        <v>332</v>
      </c>
      <c r="D14" s="40" t="s">
        <v>327</v>
      </c>
      <c r="E14" s="406" t="s">
        <v>412</v>
      </c>
      <c r="F14" s="419"/>
      <c r="G14" s="62"/>
    </row>
    <row r="15" spans="2:7" ht="200.25" customHeight="1">
      <c r="B15" s="63"/>
      <c r="C15" s="40" t="s">
        <v>333</v>
      </c>
      <c r="D15" s="40" t="s">
        <v>421</v>
      </c>
      <c r="E15" s="406" t="s">
        <v>466</v>
      </c>
      <c r="F15" s="419"/>
      <c r="G15" s="62"/>
    </row>
    <row r="16" spans="2:7" ht="30" customHeight="1">
      <c r="B16" s="63"/>
      <c r="C16" s="40"/>
      <c r="D16" s="40"/>
      <c r="E16" s="417"/>
      <c r="F16" s="418"/>
      <c r="G16" s="62"/>
    </row>
    <row r="17" spans="2:7" ht="14.25">
      <c r="B17" s="63"/>
      <c r="C17" s="65"/>
      <c r="D17" s="65"/>
      <c r="E17" s="65"/>
      <c r="F17" s="65"/>
      <c r="G17" s="62"/>
    </row>
    <row r="18" spans="2:7" ht="14.25">
      <c r="B18" s="63"/>
      <c r="C18" s="415" t="s">
        <v>242</v>
      </c>
      <c r="D18" s="415"/>
      <c r="E18" s="415"/>
      <c r="F18" s="415"/>
      <c r="G18" s="62"/>
    </row>
    <row r="19" spans="2:7" ht="15" thickBot="1">
      <c r="B19" s="63"/>
      <c r="C19" s="416" t="s">
        <v>257</v>
      </c>
      <c r="D19" s="416"/>
      <c r="E19" s="416"/>
      <c r="F19" s="416"/>
      <c r="G19" s="62"/>
    </row>
    <row r="20" spans="2:7" ht="15" thickBot="1">
      <c r="B20" s="63"/>
      <c r="C20" s="37" t="s">
        <v>223</v>
      </c>
      <c r="D20" s="38" t="s">
        <v>222</v>
      </c>
      <c r="E20" s="410" t="s">
        <v>259</v>
      </c>
      <c r="F20" s="411"/>
      <c r="G20" s="62"/>
    </row>
    <row r="21" spans="2:7" ht="159" customHeight="1">
      <c r="B21" s="63"/>
      <c r="C21" s="39" t="s">
        <v>331</v>
      </c>
      <c r="D21" s="39" t="s">
        <v>368</v>
      </c>
      <c r="E21" s="422" t="s">
        <v>408</v>
      </c>
      <c r="F21" s="423"/>
      <c r="G21" s="62"/>
    </row>
    <row r="22" spans="2:7" ht="105" customHeight="1">
      <c r="B22" s="63"/>
      <c r="C22" s="40" t="s">
        <v>369</v>
      </c>
      <c r="D22" s="39" t="s">
        <v>414</v>
      </c>
      <c r="E22" s="406" t="s">
        <v>418</v>
      </c>
      <c r="F22" s="419"/>
      <c r="G22" s="62"/>
    </row>
    <row r="23" spans="2:7" ht="318.75" customHeight="1">
      <c r="B23" s="63"/>
      <c r="C23" s="40" t="s">
        <v>373</v>
      </c>
      <c r="D23" s="40" t="s">
        <v>329</v>
      </c>
      <c r="E23" s="406" t="s">
        <v>486</v>
      </c>
      <c r="F23" s="419"/>
      <c r="G23" s="62"/>
    </row>
    <row r="24" spans="2:7" ht="120.75" customHeight="1">
      <c r="B24" s="63"/>
      <c r="C24" s="40" t="s">
        <v>335</v>
      </c>
      <c r="D24" s="40" t="s">
        <v>415</v>
      </c>
      <c r="E24" s="406" t="s">
        <v>419</v>
      </c>
      <c r="F24" s="419"/>
      <c r="G24" s="62"/>
    </row>
    <row r="25" spans="2:7" ht="143.25" customHeight="1">
      <c r="B25" s="63"/>
      <c r="C25" s="40" t="s">
        <v>485</v>
      </c>
      <c r="D25" s="40" t="s">
        <v>327</v>
      </c>
      <c r="E25" s="406" t="s">
        <v>461</v>
      </c>
      <c r="F25" s="419"/>
      <c r="G25" s="62"/>
    </row>
    <row r="26" spans="2:7" ht="55.5">
      <c r="B26" s="63"/>
      <c r="C26" s="40" t="s">
        <v>417</v>
      </c>
      <c r="D26" s="40" t="s">
        <v>421</v>
      </c>
      <c r="E26" s="406" t="s">
        <v>420</v>
      </c>
      <c r="F26" s="419"/>
      <c r="G26" s="62"/>
    </row>
    <row r="27" spans="2:7" ht="31.5" customHeight="1">
      <c r="B27" s="63"/>
      <c r="C27" s="414" t="s">
        <v>241</v>
      </c>
      <c r="D27" s="414"/>
      <c r="E27" s="414"/>
      <c r="F27" s="414"/>
      <c r="G27" s="62"/>
    </row>
    <row r="28" spans="2:7" ht="15" thickBot="1">
      <c r="B28" s="63"/>
      <c r="C28" s="409" t="s">
        <v>260</v>
      </c>
      <c r="D28" s="409"/>
      <c r="E28" s="420"/>
      <c r="F28" s="420"/>
      <c r="G28" s="62"/>
    </row>
    <row r="29" spans="2:7" ht="409.5" customHeight="1" thickBot="1">
      <c r="B29" s="63"/>
      <c r="C29" s="424" t="s">
        <v>416</v>
      </c>
      <c r="D29" s="425"/>
      <c r="E29" s="425"/>
      <c r="F29" s="426"/>
      <c r="G29" s="62"/>
    </row>
    <row r="30" spans="2:7" ht="14.25">
      <c r="B30" s="63"/>
      <c r="C30" s="65"/>
      <c r="D30" s="65"/>
      <c r="E30" s="65"/>
      <c r="F30" s="65"/>
      <c r="G30" s="62"/>
    </row>
    <row r="31" spans="2:7" ht="14.25">
      <c r="B31" s="63"/>
      <c r="C31" s="65"/>
      <c r="D31" s="65"/>
      <c r="E31" s="65"/>
      <c r="F31" s="65"/>
      <c r="G31" s="62"/>
    </row>
    <row r="32" spans="2:7" ht="14.25">
      <c r="B32" s="63"/>
      <c r="C32" s="65"/>
      <c r="D32" s="65"/>
      <c r="E32" s="65"/>
      <c r="F32" s="65"/>
      <c r="G32" s="62"/>
    </row>
    <row r="33" spans="2:7" ht="15" thickBot="1">
      <c r="B33" s="67"/>
      <c r="C33" s="68"/>
      <c r="D33" s="68"/>
      <c r="E33" s="68"/>
      <c r="F33" s="68"/>
      <c r="G33" s="69"/>
    </row>
    <row r="34" spans="2:7" ht="14.25">
      <c r="B34" s="8"/>
      <c r="C34" s="8"/>
      <c r="D34" s="8"/>
      <c r="E34" s="8"/>
      <c r="F34" s="8"/>
      <c r="G34" s="8"/>
    </row>
    <row r="35" spans="2:7" ht="14.25">
      <c r="B35" s="8"/>
      <c r="C35" s="8"/>
      <c r="D35" s="8"/>
      <c r="E35" s="8"/>
      <c r="F35" s="8"/>
      <c r="G35" s="8"/>
    </row>
    <row r="36" spans="2:7" ht="14.25">
      <c r="B36" s="8"/>
      <c r="C36" s="8"/>
      <c r="D36" s="8"/>
      <c r="E36" s="8"/>
      <c r="F36" s="8"/>
      <c r="G36" s="8"/>
    </row>
    <row r="37" spans="2:7" ht="14.25">
      <c r="B37" s="8"/>
      <c r="C37" s="8"/>
      <c r="D37" s="8"/>
      <c r="E37" s="8"/>
      <c r="F37" s="8"/>
      <c r="G37" s="8"/>
    </row>
    <row r="38" spans="2:7" ht="14.25">
      <c r="B38" s="8"/>
      <c r="C38" s="8"/>
      <c r="D38" s="8"/>
      <c r="E38" s="8"/>
      <c r="F38" s="8"/>
      <c r="G38" s="8"/>
    </row>
    <row r="39" spans="2:7" ht="14.25">
      <c r="B39" s="8"/>
      <c r="C39" s="8"/>
      <c r="D39" s="8"/>
      <c r="E39" s="8"/>
      <c r="F39" s="8"/>
      <c r="G39" s="8"/>
    </row>
    <row r="40" spans="2:7" ht="14.25">
      <c r="B40" s="8"/>
      <c r="C40" s="427"/>
      <c r="D40" s="427"/>
      <c r="E40" s="7"/>
      <c r="F40" s="8"/>
      <c r="G40" s="8"/>
    </row>
    <row r="41" spans="2:7" ht="14.25">
      <c r="B41" s="8"/>
      <c r="C41" s="427"/>
      <c r="D41" s="427"/>
      <c r="E41" s="7"/>
      <c r="F41" s="8"/>
      <c r="G41" s="8"/>
    </row>
    <row r="42" spans="2:7" ht="14.25">
      <c r="B42" s="8"/>
      <c r="C42" s="421"/>
      <c r="D42" s="421"/>
      <c r="E42" s="421"/>
      <c r="F42" s="421"/>
      <c r="G42" s="8"/>
    </row>
    <row r="43" spans="2:7" ht="14.25">
      <c r="B43" s="8"/>
      <c r="C43" s="430"/>
      <c r="D43" s="430"/>
      <c r="E43" s="431"/>
      <c r="F43" s="431"/>
      <c r="G43" s="8"/>
    </row>
    <row r="44" spans="2:7" ht="14.25">
      <c r="B44" s="8"/>
      <c r="C44" s="430"/>
      <c r="D44" s="430"/>
      <c r="E44" s="428"/>
      <c r="F44" s="428"/>
      <c r="G44" s="8"/>
    </row>
    <row r="45" spans="2:7" ht="14.25">
      <c r="B45" s="8"/>
      <c r="C45" s="8"/>
      <c r="D45" s="8"/>
      <c r="E45" s="8"/>
      <c r="F45" s="8"/>
      <c r="G45" s="8"/>
    </row>
    <row r="46" spans="2:7" ht="14.25">
      <c r="B46" s="8"/>
      <c r="C46" s="427"/>
      <c r="D46" s="427"/>
      <c r="E46" s="7"/>
      <c r="F46" s="8"/>
      <c r="G46" s="8"/>
    </row>
    <row r="47" spans="2:7" ht="14.25">
      <c r="B47" s="8"/>
      <c r="C47" s="427"/>
      <c r="D47" s="427"/>
      <c r="E47" s="429"/>
      <c r="F47" s="429"/>
      <c r="G47" s="8"/>
    </row>
    <row r="48" spans="2:7" ht="14.25">
      <c r="B48" s="8"/>
      <c r="C48" s="7"/>
      <c r="D48" s="7"/>
      <c r="E48" s="7"/>
      <c r="F48" s="7"/>
      <c r="G48" s="8"/>
    </row>
    <row r="49" spans="2:7" ht="14.25">
      <c r="B49" s="8"/>
      <c r="C49" s="430"/>
      <c r="D49" s="430"/>
      <c r="E49" s="431"/>
      <c r="F49" s="431"/>
      <c r="G49" s="8"/>
    </row>
    <row r="50" spans="2:7" ht="14.25">
      <c r="B50" s="8"/>
      <c r="C50" s="430"/>
      <c r="D50" s="430"/>
      <c r="E50" s="428"/>
      <c r="F50" s="428"/>
      <c r="G50" s="8"/>
    </row>
    <row r="51" spans="2:7" ht="14.25">
      <c r="B51" s="8"/>
      <c r="C51" s="8"/>
      <c r="D51" s="8"/>
      <c r="E51" s="8"/>
      <c r="F51" s="8"/>
      <c r="G51" s="8"/>
    </row>
    <row r="52" spans="2:7" ht="14.25">
      <c r="B52" s="8"/>
      <c r="C52" s="427"/>
      <c r="D52" s="427"/>
      <c r="E52" s="8"/>
      <c r="F52" s="8"/>
      <c r="G52" s="8"/>
    </row>
    <row r="53" spans="2:7" ht="14.25">
      <c r="B53" s="8"/>
      <c r="C53" s="427"/>
      <c r="D53" s="427"/>
      <c r="E53" s="428"/>
      <c r="F53" s="428"/>
      <c r="G53" s="8"/>
    </row>
    <row r="54" spans="2:7" ht="14.25">
      <c r="B54" s="8"/>
      <c r="C54" s="430"/>
      <c r="D54" s="430"/>
      <c r="E54" s="428"/>
      <c r="F54" s="428"/>
      <c r="G54" s="8"/>
    </row>
    <row r="55" spans="2:7" ht="14.25">
      <c r="B55" s="8"/>
      <c r="C55" s="9"/>
      <c r="D55" s="8"/>
      <c r="E55" s="9"/>
      <c r="F55" s="8"/>
      <c r="G55" s="8"/>
    </row>
    <row r="56" spans="2:7" ht="14.25">
      <c r="B56" s="8"/>
      <c r="C56" s="9"/>
      <c r="D56" s="9"/>
      <c r="E56" s="9"/>
      <c r="F56" s="9"/>
      <c r="G56" s="10"/>
    </row>
  </sheetData>
  <sheetProtection/>
  <mergeCells count="45">
    <mergeCell ref="C54:D54"/>
    <mergeCell ref="E54:F54"/>
    <mergeCell ref="C50:D50"/>
    <mergeCell ref="E50:F50"/>
    <mergeCell ref="C40:D40"/>
    <mergeCell ref="C41:D41"/>
    <mergeCell ref="E44:F44"/>
    <mergeCell ref="C46:D46"/>
    <mergeCell ref="E43:F43"/>
    <mergeCell ref="C44:D44"/>
    <mergeCell ref="C3:F3"/>
    <mergeCell ref="C52:D52"/>
    <mergeCell ref="C53:D53"/>
    <mergeCell ref="E53:F53"/>
    <mergeCell ref="C47:D47"/>
    <mergeCell ref="E47:F47"/>
    <mergeCell ref="C49:D49"/>
    <mergeCell ref="E49:F49"/>
    <mergeCell ref="C43:D43"/>
    <mergeCell ref="C28:D28"/>
    <mergeCell ref="E28:F28"/>
    <mergeCell ref="C42:F42"/>
    <mergeCell ref="E24:F24"/>
    <mergeCell ref="E21:F21"/>
    <mergeCell ref="C29:F29"/>
    <mergeCell ref="E20:F20"/>
    <mergeCell ref="E22:F22"/>
    <mergeCell ref="E26:F26"/>
    <mergeCell ref="E25:F25"/>
    <mergeCell ref="E13:F13"/>
    <mergeCell ref="C27:F27"/>
    <mergeCell ref="C18:F18"/>
    <mergeCell ref="C19:F19"/>
    <mergeCell ref="E16:F16"/>
    <mergeCell ref="E23:F23"/>
    <mergeCell ref="E14:F14"/>
    <mergeCell ref="E15:F15"/>
    <mergeCell ref="E11:F11"/>
    <mergeCell ref="E12:F12"/>
    <mergeCell ref="B4:F4"/>
    <mergeCell ref="C5:F5"/>
    <mergeCell ref="C7:D7"/>
    <mergeCell ref="C8:F8"/>
    <mergeCell ref="E9:F9"/>
    <mergeCell ref="E10:F10"/>
  </mergeCells>
  <dataValidations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rintOptions/>
  <pageMargins left="0.25" right="0.25" top="0.17" bottom="0.17" header="0.17" footer="0.17"/>
  <pageSetup horizontalDpi="600" verticalDpi="600" orientation="portrait" paperSize="5" scale="66" r:id="rId1"/>
  <rowBreaks count="2" manualBreakCount="2">
    <brk id="17" max="255" man="1"/>
    <brk id="29" max="255" man="1"/>
  </rowBreaks>
  <colBreaks count="1" manualBreakCount="1">
    <brk id="8"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Z108"/>
  <sheetViews>
    <sheetView zoomScale="80" zoomScaleNormal="80" zoomScalePageLayoutView="0" workbookViewId="0" topLeftCell="A7">
      <selection activeCell="H9" sqref="H9"/>
    </sheetView>
  </sheetViews>
  <sheetFormatPr defaultColWidth="9.140625" defaultRowHeight="15"/>
  <cols>
    <col min="1" max="1" width="2.140625" style="0" customWidth="1"/>
    <col min="2" max="2" width="2.28125" style="0" customWidth="1"/>
    <col min="3" max="3" width="22.57421875" style="11" customWidth="1"/>
    <col min="4" max="4" width="15.57421875" style="0" customWidth="1"/>
    <col min="5" max="5" width="15.00390625" style="0" customWidth="1"/>
    <col min="6" max="6" width="18.8515625" style="0" customWidth="1"/>
    <col min="7" max="7" width="9.8515625" style="0" customWidth="1"/>
    <col min="8" max="8" width="112.00390625" style="0" customWidth="1"/>
    <col min="9" max="9" width="15.7109375" style="0" customWidth="1"/>
    <col min="10" max="10" width="4.57421875" style="0" customWidth="1"/>
    <col min="11" max="11" width="2.00390625" style="0" customWidth="1"/>
    <col min="12" max="12" width="40.7109375" style="0" customWidth="1"/>
  </cols>
  <sheetData>
    <row r="1" spans="1:52" ht="15" thickBot="1">
      <c r="A1" s="22"/>
      <c r="B1" s="22"/>
      <c r="C1" s="21"/>
      <c r="D1" s="22"/>
      <c r="E1" s="22"/>
      <c r="F1" s="22"/>
      <c r="G1" s="22"/>
      <c r="H1" s="98"/>
      <c r="I1" s="98"/>
      <c r="J1" s="22"/>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row>
    <row r="2" spans="1:52" ht="15" thickBot="1">
      <c r="A2" s="22"/>
      <c r="B2" s="44"/>
      <c r="C2" s="45"/>
      <c r="D2" s="46"/>
      <c r="E2" s="46"/>
      <c r="F2" s="46"/>
      <c r="G2" s="46"/>
      <c r="H2" s="114"/>
      <c r="I2" s="114"/>
      <c r="J2" s="47"/>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row>
    <row r="3" spans="1:52" ht="20.25" thickBot="1">
      <c r="A3" s="22"/>
      <c r="B3" s="96"/>
      <c r="C3" s="385" t="s">
        <v>238</v>
      </c>
      <c r="D3" s="386"/>
      <c r="E3" s="386"/>
      <c r="F3" s="386"/>
      <c r="G3" s="386"/>
      <c r="H3" s="386"/>
      <c r="I3" s="387"/>
      <c r="J3" s="97"/>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row>
    <row r="4" spans="1:52" ht="15" customHeight="1">
      <c r="A4" s="22"/>
      <c r="B4" s="48"/>
      <c r="C4" s="456" t="s">
        <v>211</v>
      </c>
      <c r="D4" s="456"/>
      <c r="E4" s="456"/>
      <c r="F4" s="456"/>
      <c r="G4" s="456"/>
      <c r="H4" s="456"/>
      <c r="I4" s="456"/>
      <c r="J4" s="49"/>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row>
    <row r="5" spans="1:52" ht="15" customHeight="1">
      <c r="A5" s="22"/>
      <c r="B5" s="48"/>
      <c r="C5" s="139"/>
      <c r="D5" s="139"/>
      <c r="E5" s="139"/>
      <c r="F5" s="139"/>
      <c r="G5" s="139"/>
      <c r="H5" s="139"/>
      <c r="I5" s="139"/>
      <c r="J5" s="49"/>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row>
    <row r="6" spans="1:52" ht="14.25">
      <c r="A6" s="22"/>
      <c r="B6" s="48"/>
      <c r="C6" s="50"/>
      <c r="D6" s="51"/>
      <c r="E6" s="51"/>
      <c r="F6" s="51"/>
      <c r="G6" s="51"/>
      <c r="H6" s="115"/>
      <c r="I6" s="115"/>
      <c r="J6" s="49"/>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row>
    <row r="7" spans="1:52" ht="15.75" customHeight="1" thickBot="1">
      <c r="A7" s="22"/>
      <c r="B7" s="48"/>
      <c r="C7" s="50"/>
      <c r="D7" s="449" t="s">
        <v>239</v>
      </c>
      <c r="E7" s="449"/>
      <c r="F7" s="449" t="s">
        <v>243</v>
      </c>
      <c r="G7" s="449"/>
      <c r="H7" s="111" t="s">
        <v>244</v>
      </c>
      <c r="I7" s="111" t="s">
        <v>220</v>
      </c>
      <c r="J7" s="49"/>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row>
    <row r="8" spans="1:52" s="11" customFormat="1" ht="220.5" customHeight="1" thickBot="1">
      <c r="A8" s="21"/>
      <c r="B8" s="53"/>
      <c r="C8" s="110" t="s">
        <v>237</v>
      </c>
      <c r="D8" s="453" t="s">
        <v>444</v>
      </c>
      <c r="E8" s="454"/>
      <c r="F8" s="453" t="s">
        <v>445</v>
      </c>
      <c r="G8" s="454"/>
      <c r="H8" s="211" t="s">
        <v>464</v>
      </c>
      <c r="I8" s="117" t="s">
        <v>19</v>
      </c>
      <c r="J8" s="54"/>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row>
    <row r="9" spans="1:52" s="11" customFormat="1" ht="329.25" customHeight="1" thickBot="1">
      <c r="A9" s="21"/>
      <c r="B9" s="53"/>
      <c r="C9" s="110"/>
      <c r="D9" s="453" t="s">
        <v>435</v>
      </c>
      <c r="E9" s="454"/>
      <c r="F9" s="453" t="s">
        <v>384</v>
      </c>
      <c r="G9" s="454"/>
      <c r="H9" s="242" t="s">
        <v>463</v>
      </c>
      <c r="I9" s="117" t="s">
        <v>383</v>
      </c>
      <c r="J9" s="54"/>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row>
    <row r="10" spans="4:9" ht="387" customHeight="1" thickBot="1">
      <c r="D10" s="453" t="s">
        <v>387</v>
      </c>
      <c r="E10" s="454"/>
      <c r="F10" s="453" t="s">
        <v>388</v>
      </c>
      <c r="G10" s="454"/>
      <c r="H10" s="211" t="s">
        <v>491</v>
      </c>
      <c r="I10" s="210" t="s">
        <v>383</v>
      </c>
    </row>
    <row r="11" spans="1:52" s="11" customFormat="1" ht="18.75" customHeight="1" thickBot="1">
      <c r="A11" s="21"/>
      <c r="B11" s="53"/>
      <c r="C11" s="108"/>
      <c r="D11" s="55"/>
      <c r="E11" s="55"/>
      <c r="F11" s="55"/>
      <c r="G11" s="55"/>
      <c r="H11" s="120" t="s">
        <v>240</v>
      </c>
      <c r="I11" s="122" t="s">
        <v>19</v>
      </c>
      <c r="J11" s="54"/>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row>
    <row r="12" spans="1:52" s="11" customFormat="1" ht="18.75" customHeight="1">
      <c r="A12" s="21"/>
      <c r="B12" s="53"/>
      <c r="C12" s="164"/>
      <c r="D12" s="55"/>
      <c r="E12" s="55"/>
      <c r="F12" s="55"/>
      <c r="G12" s="55"/>
      <c r="H12" s="121"/>
      <c r="I12" s="50"/>
      <c r="J12" s="54"/>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row>
    <row r="13" spans="1:52" s="11" customFormat="1" ht="15" thickBot="1">
      <c r="A13" s="21"/>
      <c r="B13" s="53"/>
      <c r="C13" s="144"/>
      <c r="D13" s="443" t="s">
        <v>265</v>
      </c>
      <c r="E13" s="443"/>
      <c r="F13" s="443"/>
      <c r="G13" s="443"/>
      <c r="H13" s="443"/>
      <c r="I13" s="443"/>
      <c r="J13" s="54"/>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row>
    <row r="14" spans="1:52" s="11" customFormat="1" ht="15" thickBot="1">
      <c r="A14" s="21"/>
      <c r="B14" s="53"/>
      <c r="C14" s="144"/>
      <c r="D14" s="90" t="s">
        <v>53</v>
      </c>
      <c r="E14" s="450" t="s">
        <v>299</v>
      </c>
      <c r="F14" s="451"/>
      <c r="G14" s="451"/>
      <c r="H14" s="452"/>
      <c r="I14" s="55"/>
      <c r="J14" s="54"/>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row>
    <row r="15" spans="1:52" s="11" customFormat="1" ht="15" thickBot="1">
      <c r="A15" s="21"/>
      <c r="B15" s="53"/>
      <c r="C15" s="144"/>
      <c r="D15" s="90" t="s">
        <v>55</v>
      </c>
      <c r="E15" s="455" t="s">
        <v>300</v>
      </c>
      <c r="F15" s="445"/>
      <c r="G15" s="445"/>
      <c r="H15" s="446"/>
      <c r="I15" s="55"/>
      <c r="J15" s="54"/>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row>
    <row r="16" spans="1:52" s="11" customFormat="1" ht="13.5" customHeight="1">
      <c r="A16" s="21"/>
      <c r="B16" s="53"/>
      <c r="C16" s="144"/>
      <c r="D16" s="55"/>
      <c r="E16" s="55"/>
      <c r="F16" s="55"/>
      <c r="G16" s="55"/>
      <c r="H16" s="55"/>
      <c r="I16" s="55"/>
      <c r="J16" s="54"/>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row>
    <row r="17" spans="1:52" s="11" customFormat="1" ht="30.75" customHeight="1" thickBot="1">
      <c r="A17" s="21"/>
      <c r="B17" s="53"/>
      <c r="C17" s="457" t="s">
        <v>212</v>
      </c>
      <c r="D17" s="457"/>
      <c r="E17" s="457"/>
      <c r="F17" s="457"/>
      <c r="G17" s="457"/>
      <c r="H17" s="457"/>
      <c r="I17" s="115"/>
      <c r="J17" s="54"/>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row>
    <row r="18" spans="1:52" s="11" customFormat="1" ht="30.75" customHeight="1">
      <c r="A18" s="21"/>
      <c r="B18" s="53"/>
      <c r="C18" s="118"/>
      <c r="D18" s="432" t="s">
        <v>470</v>
      </c>
      <c r="E18" s="433"/>
      <c r="F18" s="433"/>
      <c r="G18" s="433"/>
      <c r="H18" s="433"/>
      <c r="I18" s="434"/>
      <c r="J18" s="54"/>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row>
    <row r="19" spans="1:52" s="11" customFormat="1" ht="30.75" customHeight="1">
      <c r="A19" s="21"/>
      <c r="B19" s="53"/>
      <c r="C19" s="118"/>
      <c r="D19" s="435"/>
      <c r="E19" s="436"/>
      <c r="F19" s="436"/>
      <c r="G19" s="436"/>
      <c r="H19" s="436"/>
      <c r="I19" s="437"/>
      <c r="J19" s="54"/>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row>
    <row r="20" spans="1:52" s="11" customFormat="1" ht="30.75" customHeight="1">
      <c r="A20" s="21"/>
      <c r="B20" s="53"/>
      <c r="C20" s="118"/>
      <c r="D20" s="435"/>
      <c r="E20" s="436"/>
      <c r="F20" s="436"/>
      <c r="G20" s="436"/>
      <c r="H20" s="436"/>
      <c r="I20" s="437"/>
      <c r="J20" s="54"/>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row>
    <row r="21" spans="1:52" s="11" customFormat="1" ht="105.75" customHeight="1" thickBot="1">
      <c r="A21" s="21"/>
      <c r="B21" s="53"/>
      <c r="C21" s="118"/>
      <c r="D21" s="438"/>
      <c r="E21" s="439"/>
      <c r="F21" s="439"/>
      <c r="G21" s="439"/>
      <c r="H21" s="439"/>
      <c r="I21" s="440"/>
      <c r="J21" s="54"/>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row>
    <row r="22" spans="1:52" s="11" customFormat="1" ht="14.25">
      <c r="A22" s="21"/>
      <c r="B22" s="53"/>
      <c r="C22" s="109"/>
      <c r="D22" s="109"/>
      <c r="E22" s="109"/>
      <c r="F22" s="118"/>
      <c r="G22" s="109"/>
      <c r="H22" s="115"/>
      <c r="I22" s="115"/>
      <c r="J22" s="54"/>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row>
    <row r="23" spans="1:52" ht="15.75" customHeight="1" thickBot="1">
      <c r="A23" s="22"/>
      <c r="B23" s="53"/>
      <c r="C23" s="56"/>
      <c r="D23" s="449" t="s">
        <v>239</v>
      </c>
      <c r="E23" s="449"/>
      <c r="F23" s="449" t="s">
        <v>243</v>
      </c>
      <c r="G23" s="449"/>
      <c r="H23" s="111" t="s">
        <v>244</v>
      </c>
      <c r="I23" s="111" t="s">
        <v>220</v>
      </c>
      <c r="J23" s="54"/>
      <c r="K23" s="6"/>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row>
    <row r="24" spans="1:52" ht="173.25" customHeight="1" thickBot="1">
      <c r="A24" s="22"/>
      <c r="B24" s="53"/>
      <c r="C24" s="110" t="s">
        <v>389</v>
      </c>
      <c r="D24" s="441" t="s">
        <v>405</v>
      </c>
      <c r="E24" s="442"/>
      <c r="F24" s="441" t="s">
        <v>385</v>
      </c>
      <c r="G24" s="442"/>
      <c r="H24" s="243" t="s">
        <v>467</v>
      </c>
      <c r="I24" s="117" t="s">
        <v>25</v>
      </c>
      <c r="J24" s="54"/>
      <c r="K24" s="6"/>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row>
    <row r="25" spans="1:52" ht="253.5" customHeight="1" thickBot="1">
      <c r="A25" s="22"/>
      <c r="B25" s="53"/>
      <c r="C25" s="110"/>
      <c r="D25" s="447" t="s">
        <v>406</v>
      </c>
      <c r="E25" s="448"/>
      <c r="F25" s="447" t="s">
        <v>390</v>
      </c>
      <c r="G25" s="448"/>
      <c r="H25" s="212" t="s">
        <v>468</v>
      </c>
      <c r="I25" s="117" t="s">
        <v>386</v>
      </c>
      <c r="J25" s="54"/>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row>
    <row r="26" spans="1:52" ht="211.5" customHeight="1" thickBot="1">
      <c r="A26" s="22"/>
      <c r="B26" s="53"/>
      <c r="C26" s="110"/>
      <c r="D26" s="447" t="s">
        <v>407</v>
      </c>
      <c r="E26" s="448"/>
      <c r="F26" s="447" t="s">
        <v>391</v>
      </c>
      <c r="G26" s="448"/>
      <c r="H26" s="213" t="s">
        <v>469</v>
      </c>
      <c r="I26" s="117" t="s">
        <v>19</v>
      </c>
      <c r="J26" s="54"/>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row>
    <row r="27" spans="1:52" ht="18.75" customHeight="1" thickBot="1">
      <c r="A27" s="22"/>
      <c r="B27" s="53"/>
      <c r="C27" s="50"/>
      <c r="D27" s="50"/>
      <c r="E27" s="50"/>
      <c r="F27" s="50"/>
      <c r="G27" s="50"/>
      <c r="H27" s="120" t="s">
        <v>240</v>
      </c>
      <c r="I27" s="122" t="s">
        <v>386</v>
      </c>
      <c r="J27" s="54"/>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row>
    <row r="28" spans="1:52" ht="15" thickBot="1">
      <c r="A28" s="22"/>
      <c r="B28" s="53"/>
      <c r="C28" s="50"/>
      <c r="D28" s="162" t="s">
        <v>265</v>
      </c>
      <c r="E28" s="165"/>
      <c r="F28" s="50"/>
      <c r="G28" s="50"/>
      <c r="H28" s="121"/>
      <c r="I28" s="50"/>
      <c r="J28" s="54"/>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row>
    <row r="29" spans="1:52" ht="15" thickBot="1">
      <c r="A29" s="22"/>
      <c r="B29" s="53"/>
      <c r="C29" s="50"/>
      <c r="D29" s="90" t="s">
        <v>53</v>
      </c>
      <c r="E29" s="450" t="s">
        <v>299</v>
      </c>
      <c r="F29" s="451"/>
      <c r="G29" s="451"/>
      <c r="H29" s="452"/>
      <c r="I29" s="50"/>
      <c r="J29" s="54"/>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row>
    <row r="30" spans="1:52" ht="15" thickBot="1">
      <c r="A30" s="22"/>
      <c r="B30" s="53"/>
      <c r="C30" s="50"/>
      <c r="D30" s="90" t="s">
        <v>55</v>
      </c>
      <c r="E30" s="455" t="s">
        <v>300</v>
      </c>
      <c r="F30" s="445"/>
      <c r="G30" s="445"/>
      <c r="H30" s="446"/>
      <c r="I30" s="50"/>
      <c r="J30" s="54"/>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row>
    <row r="31" spans="1:52" ht="14.25">
      <c r="A31" s="22"/>
      <c r="B31" s="53"/>
      <c r="C31" s="50"/>
      <c r="D31" s="50"/>
      <c r="E31" s="50"/>
      <c r="F31" s="50"/>
      <c r="G31" s="50"/>
      <c r="H31" s="121"/>
      <c r="I31" s="50"/>
      <c r="J31" s="54"/>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row>
    <row r="32" spans="1:52" ht="15.75" customHeight="1" thickBot="1">
      <c r="A32" s="22"/>
      <c r="B32" s="53"/>
      <c r="C32" s="56"/>
      <c r="D32" s="449" t="s">
        <v>239</v>
      </c>
      <c r="E32" s="449"/>
      <c r="F32" s="449" t="s">
        <v>243</v>
      </c>
      <c r="G32" s="449"/>
      <c r="H32" s="111" t="s">
        <v>244</v>
      </c>
      <c r="I32" s="111" t="s">
        <v>220</v>
      </c>
      <c r="J32" s="54"/>
      <c r="K32" s="6"/>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row>
    <row r="33" spans="1:52" ht="39.75" customHeight="1" thickBot="1">
      <c r="A33" s="22"/>
      <c r="B33" s="53"/>
      <c r="C33" s="110" t="s">
        <v>268</v>
      </c>
      <c r="D33" s="453"/>
      <c r="E33" s="454"/>
      <c r="F33" s="453"/>
      <c r="G33" s="454"/>
      <c r="H33" s="117"/>
      <c r="I33" s="117"/>
      <c r="J33" s="54"/>
      <c r="K33" s="6"/>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row>
    <row r="34" spans="1:52" ht="39.75" customHeight="1" thickBot="1">
      <c r="A34" s="22"/>
      <c r="B34" s="53"/>
      <c r="C34" s="110"/>
      <c r="D34" s="453"/>
      <c r="E34" s="454"/>
      <c r="F34" s="453"/>
      <c r="G34" s="454"/>
      <c r="H34" s="117"/>
      <c r="I34" s="117"/>
      <c r="J34" s="54"/>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row>
    <row r="35" spans="1:52" ht="48" customHeight="1" thickBot="1">
      <c r="A35" s="22"/>
      <c r="B35" s="53"/>
      <c r="C35" s="110"/>
      <c r="D35" s="453"/>
      <c r="E35" s="454"/>
      <c r="F35" s="453"/>
      <c r="G35" s="454"/>
      <c r="H35" s="117"/>
      <c r="I35" s="117"/>
      <c r="J35" s="54"/>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row>
    <row r="36" spans="1:52" ht="21.75" customHeight="1" thickBot="1">
      <c r="A36" s="22"/>
      <c r="B36" s="53"/>
      <c r="C36" s="50"/>
      <c r="D36" s="50"/>
      <c r="E36" s="50"/>
      <c r="F36" s="50"/>
      <c r="G36" s="50"/>
      <c r="H36" s="120" t="s">
        <v>240</v>
      </c>
      <c r="I36" s="122" t="s">
        <v>386</v>
      </c>
      <c r="J36" s="54"/>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row>
    <row r="37" spans="1:52" ht="15" thickBot="1">
      <c r="A37" s="22"/>
      <c r="B37" s="53"/>
      <c r="C37" s="50"/>
      <c r="D37" s="162" t="s">
        <v>265</v>
      </c>
      <c r="E37" s="165"/>
      <c r="F37" s="50"/>
      <c r="G37" s="50"/>
      <c r="H37" s="121"/>
      <c r="I37" s="50"/>
      <c r="J37" s="54"/>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row>
    <row r="38" spans="1:52" ht="15" thickBot="1">
      <c r="A38" s="22"/>
      <c r="B38" s="53"/>
      <c r="C38" s="50"/>
      <c r="D38" s="90" t="s">
        <v>53</v>
      </c>
      <c r="E38" s="444"/>
      <c r="F38" s="445"/>
      <c r="G38" s="445"/>
      <c r="H38" s="446"/>
      <c r="I38" s="50"/>
      <c r="J38" s="54"/>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row>
    <row r="39" spans="1:52" ht="15" thickBot="1">
      <c r="A39" s="22"/>
      <c r="B39" s="53"/>
      <c r="C39" s="50"/>
      <c r="D39" s="90" t="s">
        <v>55</v>
      </c>
      <c r="E39" s="444"/>
      <c r="F39" s="445"/>
      <c r="G39" s="445"/>
      <c r="H39" s="446"/>
      <c r="I39" s="50"/>
      <c r="J39" s="54"/>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row>
    <row r="40" spans="1:52" ht="15" thickBot="1">
      <c r="A40" s="22"/>
      <c r="B40" s="53"/>
      <c r="C40" s="50"/>
      <c r="D40" s="90"/>
      <c r="E40" s="50"/>
      <c r="F40" s="50"/>
      <c r="G40" s="50"/>
      <c r="H40" s="50"/>
      <c r="I40" s="50"/>
      <c r="J40" s="54"/>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row>
    <row r="41" spans="1:52" ht="219" customHeight="1" thickBot="1">
      <c r="A41" s="22"/>
      <c r="B41" s="53"/>
      <c r="C41" s="119"/>
      <c r="D41" s="467" t="s">
        <v>245</v>
      </c>
      <c r="E41" s="467"/>
      <c r="F41" s="468" t="s">
        <v>489</v>
      </c>
      <c r="G41" s="469"/>
      <c r="H41" s="469"/>
      <c r="I41" s="470"/>
      <c r="J41" s="54"/>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row>
    <row r="42" spans="1:52" s="11" customFormat="1" ht="18.75" customHeight="1">
      <c r="A42" s="21"/>
      <c r="B42" s="53"/>
      <c r="C42" s="57"/>
      <c r="D42" s="57"/>
      <c r="E42" s="57"/>
      <c r="F42" s="57"/>
      <c r="G42" s="57"/>
      <c r="H42" s="115"/>
      <c r="I42" s="115"/>
      <c r="J42" s="54"/>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row>
    <row r="43" spans="1:52" s="11" customFormat="1" ht="15.75" customHeight="1" thickBot="1">
      <c r="A43" s="21"/>
      <c r="B43" s="53"/>
      <c r="C43" s="50"/>
      <c r="D43" s="51"/>
      <c r="E43" s="51"/>
      <c r="F43" s="51"/>
      <c r="G43" s="89" t="s">
        <v>213</v>
      </c>
      <c r="H43" s="115"/>
      <c r="I43" s="115"/>
      <c r="J43" s="54"/>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row>
    <row r="44" spans="1:52" s="11" customFormat="1" ht="78" customHeight="1">
      <c r="A44" s="21"/>
      <c r="B44" s="53"/>
      <c r="C44" s="50"/>
      <c r="D44" s="51"/>
      <c r="E44" s="51"/>
      <c r="F44" s="33" t="s">
        <v>214</v>
      </c>
      <c r="G44" s="461" t="s">
        <v>275</v>
      </c>
      <c r="H44" s="462"/>
      <c r="I44" s="463"/>
      <c r="J44" s="54"/>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row>
    <row r="45" spans="1:52" s="11" customFormat="1" ht="54.75" customHeight="1">
      <c r="A45" s="21"/>
      <c r="B45" s="53"/>
      <c r="C45" s="50"/>
      <c r="D45" s="51"/>
      <c r="E45" s="51"/>
      <c r="F45" s="34" t="s">
        <v>215</v>
      </c>
      <c r="G45" s="464" t="s">
        <v>276</v>
      </c>
      <c r="H45" s="465"/>
      <c r="I45" s="466"/>
      <c r="J45" s="54"/>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row>
    <row r="46" spans="1:52" s="11" customFormat="1" ht="58.5" customHeight="1">
      <c r="A46" s="21"/>
      <c r="B46" s="53"/>
      <c r="C46" s="50"/>
      <c r="D46" s="51"/>
      <c r="E46" s="51"/>
      <c r="F46" s="34" t="s">
        <v>216</v>
      </c>
      <c r="G46" s="464" t="s">
        <v>277</v>
      </c>
      <c r="H46" s="465"/>
      <c r="I46" s="466"/>
      <c r="J46" s="54"/>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row>
    <row r="47" spans="1:52" ht="60" customHeight="1">
      <c r="A47" s="22"/>
      <c r="B47" s="53"/>
      <c r="C47" s="50"/>
      <c r="D47" s="51"/>
      <c r="E47" s="51"/>
      <c r="F47" s="34" t="s">
        <v>217</v>
      </c>
      <c r="G47" s="464" t="s">
        <v>278</v>
      </c>
      <c r="H47" s="465"/>
      <c r="I47" s="466"/>
      <c r="J47" s="54"/>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row>
    <row r="48" spans="1:52" ht="54" customHeight="1">
      <c r="A48" s="22"/>
      <c r="B48" s="48"/>
      <c r="C48" s="50"/>
      <c r="D48" s="51"/>
      <c r="E48" s="51"/>
      <c r="F48" s="34" t="s">
        <v>218</v>
      </c>
      <c r="G48" s="464" t="s">
        <v>279</v>
      </c>
      <c r="H48" s="465"/>
      <c r="I48" s="466"/>
      <c r="J48" s="49"/>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row>
    <row r="49" spans="1:52" ht="61.5" customHeight="1" thickBot="1">
      <c r="A49" s="22"/>
      <c r="B49" s="48"/>
      <c r="C49" s="50"/>
      <c r="D49" s="51"/>
      <c r="E49" s="51"/>
      <c r="F49" s="35" t="s">
        <v>219</v>
      </c>
      <c r="G49" s="458" t="s">
        <v>280</v>
      </c>
      <c r="H49" s="459"/>
      <c r="I49" s="460"/>
      <c r="J49" s="49"/>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row>
    <row r="50" spans="1:44" ht="15" thickBot="1">
      <c r="A50" s="22"/>
      <c r="B50" s="58"/>
      <c r="C50" s="59"/>
      <c r="D50" s="60"/>
      <c r="E50" s="60"/>
      <c r="F50" s="60"/>
      <c r="G50" s="60"/>
      <c r="H50" s="116"/>
      <c r="I50" s="116"/>
      <c r="J50" s="61"/>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row>
    <row r="51" spans="1:44" ht="49.5" customHeight="1">
      <c r="A51" s="22"/>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row>
    <row r="52" spans="1:44" ht="49.5" customHeight="1">
      <c r="A52" s="22"/>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row>
    <row r="53" spans="1:44" ht="49.5" customHeight="1">
      <c r="A53" s="22"/>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row>
    <row r="54" spans="1:44" ht="49.5" customHeight="1">
      <c r="A54" s="22"/>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row>
    <row r="55" spans="1:44" ht="49.5" customHeight="1">
      <c r="A55" s="22"/>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row>
    <row r="56" spans="1:44" ht="49.5" customHeight="1">
      <c r="A56" s="22"/>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row>
    <row r="57" spans="1:44" ht="14.25">
      <c r="A57" s="22"/>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row>
    <row r="58" spans="1:44" ht="14.25">
      <c r="A58" s="22"/>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row>
    <row r="59" spans="1:44" ht="14.25">
      <c r="A59" s="22"/>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row>
    <row r="60" spans="1:52" ht="14.25">
      <c r="A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row>
    <row r="61" spans="1:52" ht="14.25">
      <c r="A61" s="98"/>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row>
    <row r="62" spans="1:52" ht="14.25">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row>
    <row r="63" spans="1:52" ht="14.25">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row>
    <row r="64" spans="1:11" ht="14.25">
      <c r="A64" s="98"/>
      <c r="B64" s="98"/>
      <c r="C64" s="98"/>
      <c r="D64" s="98"/>
      <c r="E64" s="98"/>
      <c r="F64" s="98"/>
      <c r="G64" s="98"/>
      <c r="H64" s="98"/>
      <c r="I64" s="98"/>
      <c r="J64" s="98"/>
      <c r="K64" s="98"/>
    </row>
    <row r="65" spans="1:11" ht="14.25">
      <c r="A65" s="98"/>
      <c r="B65" s="98"/>
      <c r="C65" s="98"/>
      <c r="D65" s="98"/>
      <c r="E65" s="98"/>
      <c r="F65" s="98"/>
      <c r="G65" s="98"/>
      <c r="H65" s="98"/>
      <c r="I65" s="98"/>
      <c r="J65" s="98"/>
      <c r="K65" s="98"/>
    </row>
    <row r="66" spans="1:11" ht="14.25">
      <c r="A66" s="98"/>
      <c r="B66" s="98"/>
      <c r="C66" s="98"/>
      <c r="D66" s="98"/>
      <c r="E66" s="98"/>
      <c r="F66" s="98"/>
      <c r="G66" s="98"/>
      <c r="H66" s="98"/>
      <c r="I66" s="98"/>
      <c r="J66" s="98"/>
      <c r="K66" s="98"/>
    </row>
    <row r="67" spans="1:11" ht="14.25">
      <c r="A67" s="98"/>
      <c r="B67" s="98"/>
      <c r="C67" s="98"/>
      <c r="D67" s="98"/>
      <c r="E67" s="98"/>
      <c r="F67" s="98"/>
      <c r="G67" s="98"/>
      <c r="H67" s="98"/>
      <c r="I67" s="98"/>
      <c r="J67" s="98"/>
      <c r="K67" s="98"/>
    </row>
    <row r="68" spans="1:11" ht="14.25">
      <c r="A68" s="98"/>
      <c r="B68" s="98"/>
      <c r="C68" s="98"/>
      <c r="D68" s="98"/>
      <c r="E68" s="98"/>
      <c r="F68" s="98"/>
      <c r="G68" s="98"/>
      <c r="H68" s="98"/>
      <c r="I68" s="98"/>
      <c r="J68" s="98"/>
      <c r="K68" s="98"/>
    </row>
    <row r="69" spans="1:11" ht="14.25">
      <c r="A69" s="98"/>
      <c r="B69" s="98"/>
      <c r="C69" s="98"/>
      <c r="D69" s="98"/>
      <c r="E69" s="98"/>
      <c r="F69" s="98"/>
      <c r="G69" s="98"/>
      <c r="H69" s="98"/>
      <c r="I69" s="98"/>
      <c r="J69" s="98"/>
      <c r="K69" s="98"/>
    </row>
    <row r="70" spans="1:11" ht="14.25">
      <c r="A70" s="98"/>
      <c r="B70" s="98"/>
      <c r="C70" s="98"/>
      <c r="D70" s="98"/>
      <c r="E70" s="98"/>
      <c r="F70" s="98"/>
      <c r="G70" s="98"/>
      <c r="H70" s="98"/>
      <c r="I70" s="98"/>
      <c r="J70" s="98"/>
      <c r="K70" s="98"/>
    </row>
    <row r="71" spans="1:11" ht="14.25">
      <c r="A71" s="98"/>
      <c r="B71" s="98"/>
      <c r="C71" s="98"/>
      <c r="D71" s="98"/>
      <c r="E71" s="98"/>
      <c r="F71" s="98"/>
      <c r="G71" s="98"/>
      <c r="H71" s="98"/>
      <c r="I71" s="98"/>
      <c r="J71" s="98"/>
      <c r="K71" s="98"/>
    </row>
    <row r="72" spans="1:11" ht="14.25">
      <c r="A72" s="98"/>
      <c r="B72" s="98"/>
      <c r="C72" s="98"/>
      <c r="D72" s="98"/>
      <c r="E72" s="98"/>
      <c r="F72" s="98"/>
      <c r="G72" s="98"/>
      <c r="H72" s="98"/>
      <c r="I72" s="98"/>
      <c r="J72" s="98"/>
      <c r="K72" s="98"/>
    </row>
    <row r="73" spans="1:11" ht="14.25">
      <c r="A73" s="98"/>
      <c r="B73" s="98"/>
      <c r="C73" s="98"/>
      <c r="D73" s="98"/>
      <c r="E73" s="98"/>
      <c r="F73" s="98"/>
      <c r="G73" s="98"/>
      <c r="H73" s="98"/>
      <c r="I73" s="98"/>
      <c r="J73" s="98"/>
      <c r="K73" s="98"/>
    </row>
    <row r="74" spans="1:11" ht="14.25">
      <c r="A74" s="98"/>
      <c r="B74" s="98"/>
      <c r="C74" s="98"/>
      <c r="D74" s="98"/>
      <c r="E74" s="98"/>
      <c r="F74" s="98"/>
      <c r="G74" s="98"/>
      <c r="H74" s="98"/>
      <c r="I74" s="98"/>
      <c r="J74" s="98"/>
      <c r="K74" s="98"/>
    </row>
    <row r="75" spans="1:11" ht="14.25">
      <c r="A75" s="98"/>
      <c r="B75" s="98"/>
      <c r="C75" s="98"/>
      <c r="D75" s="98"/>
      <c r="E75" s="98"/>
      <c r="F75" s="98"/>
      <c r="G75" s="98"/>
      <c r="H75" s="98"/>
      <c r="I75" s="98"/>
      <c r="J75" s="98"/>
      <c r="K75" s="98"/>
    </row>
    <row r="76" spans="1:11" ht="14.25">
      <c r="A76" s="98"/>
      <c r="B76" s="98"/>
      <c r="C76" s="98"/>
      <c r="D76" s="98"/>
      <c r="E76" s="98"/>
      <c r="F76" s="98"/>
      <c r="G76" s="98"/>
      <c r="H76" s="98"/>
      <c r="I76" s="98"/>
      <c r="J76" s="98"/>
      <c r="K76" s="98"/>
    </row>
    <row r="77" spans="1:11" ht="14.25">
      <c r="A77" s="98"/>
      <c r="B77" s="98"/>
      <c r="C77" s="98"/>
      <c r="D77" s="98"/>
      <c r="E77" s="98"/>
      <c r="F77" s="98"/>
      <c r="G77" s="98"/>
      <c r="H77" s="98"/>
      <c r="I77" s="98"/>
      <c r="J77" s="98"/>
      <c r="K77" s="98"/>
    </row>
    <row r="78" spans="1:11" ht="14.25">
      <c r="A78" s="98"/>
      <c r="B78" s="98"/>
      <c r="C78" s="98"/>
      <c r="D78" s="98"/>
      <c r="E78" s="98"/>
      <c r="F78" s="98"/>
      <c r="G78" s="98"/>
      <c r="H78" s="98"/>
      <c r="I78" s="98"/>
      <c r="J78" s="98"/>
      <c r="K78" s="98"/>
    </row>
    <row r="79" spans="1:11" ht="14.25">
      <c r="A79" s="98"/>
      <c r="B79" s="98"/>
      <c r="C79" s="98"/>
      <c r="D79" s="98"/>
      <c r="E79" s="98"/>
      <c r="F79" s="98"/>
      <c r="G79" s="98"/>
      <c r="H79" s="98"/>
      <c r="I79" s="98"/>
      <c r="J79" s="98"/>
      <c r="K79" s="98"/>
    </row>
    <row r="80" spans="1:11" ht="14.25">
      <c r="A80" s="98"/>
      <c r="B80" s="98"/>
      <c r="C80" s="98"/>
      <c r="D80" s="98"/>
      <c r="E80" s="98"/>
      <c r="F80" s="98"/>
      <c r="G80" s="98"/>
      <c r="H80" s="98"/>
      <c r="I80" s="98"/>
      <c r="J80" s="98"/>
      <c r="K80" s="98"/>
    </row>
    <row r="81" spans="1:11" ht="14.25">
      <c r="A81" s="98"/>
      <c r="B81" s="98"/>
      <c r="C81" s="98"/>
      <c r="D81" s="98"/>
      <c r="E81" s="98"/>
      <c r="F81" s="98"/>
      <c r="G81" s="98"/>
      <c r="H81" s="98"/>
      <c r="I81" s="98"/>
      <c r="J81" s="98"/>
      <c r="K81" s="98"/>
    </row>
    <row r="82" spans="1:11" ht="14.25">
      <c r="A82" s="98"/>
      <c r="B82" s="98"/>
      <c r="C82" s="98"/>
      <c r="D82" s="98"/>
      <c r="E82" s="98"/>
      <c r="F82" s="98"/>
      <c r="G82" s="98"/>
      <c r="H82" s="98"/>
      <c r="I82" s="98"/>
      <c r="J82" s="98"/>
      <c r="K82" s="98"/>
    </row>
    <row r="83" spans="1:11" ht="14.25">
      <c r="A83" s="98"/>
      <c r="B83" s="98"/>
      <c r="C83" s="98"/>
      <c r="D83" s="98"/>
      <c r="E83" s="98"/>
      <c r="F83" s="98"/>
      <c r="G83" s="98"/>
      <c r="H83" s="98"/>
      <c r="I83" s="98"/>
      <c r="J83" s="98"/>
      <c r="K83" s="98"/>
    </row>
    <row r="84" spans="1:11" ht="14.25">
      <c r="A84" s="98"/>
      <c r="B84" s="98"/>
      <c r="C84" s="98"/>
      <c r="D84" s="98"/>
      <c r="E84" s="98"/>
      <c r="F84" s="98"/>
      <c r="G84" s="98"/>
      <c r="H84" s="98"/>
      <c r="I84" s="98"/>
      <c r="J84" s="98"/>
      <c r="K84" s="98"/>
    </row>
    <row r="85" spans="1:11" ht="14.25">
      <c r="A85" s="98"/>
      <c r="B85" s="98"/>
      <c r="C85" s="98"/>
      <c r="D85" s="98"/>
      <c r="E85" s="98"/>
      <c r="F85" s="98"/>
      <c r="G85" s="98"/>
      <c r="H85" s="98"/>
      <c r="I85" s="98"/>
      <c r="J85" s="98"/>
      <c r="K85" s="98"/>
    </row>
    <row r="86" spans="1:11" ht="14.25">
      <c r="A86" s="98"/>
      <c r="B86" s="98"/>
      <c r="C86" s="98"/>
      <c r="D86" s="98"/>
      <c r="E86" s="98"/>
      <c r="F86" s="98"/>
      <c r="G86" s="98"/>
      <c r="H86" s="98"/>
      <c r="I86" s="98"/>
      <c r="J86" s="98"/>
      <c r="K86" s="98"/>
    </row>
    <row r="87" spans="1:11" ht="14.25">
      <c r="A87" s="98"/>
      <c r="B87" s="98"/>
      <c r="C87" s="98"/>
      <c r="D87" s="98"/>
      <c r="E87" s="98"/>
      <c r="F87" s="98"/>
      <c r="G87" s="98"/>
      <c r="H87" s="98"/>
      <c r="I87" s="98"/>
      <c r="J87" s="98"/>
      <c r="K87" s="98"/>
    </row>
    <row r="88" spans="1:11" ht="14.25">
      <c r="A88" s="98"/>
      <c r="B88" s="98"/>
      <c r="C88" s="98"/>
      <c r="D88" s="98"/>
      <c r="E88" s="98"/>
      <c r="F88" s="98"/>
      <c r="G88" s="98"/>
      <c r="H88" s="98"/>
      <c r="I88" s="98"/>
      <c r="J88" s="98"/>
      <c r="K88" s="98"/>
    </row>
    <row r="89" spans="1:11" ht="14.25">
      <c r="A89" s="98"/>
      <c r="B89" s="98"/>
      <c r="C89" s="98"/>
      <c r="D89" s="98"/>
      <c r="E89" s="98"/>
      <c r="F89" s="98"/>
      <c r="G89" s="98"/>
      <c r="H89" s="98"/>
      <c r="I89" s="98"/>
      <c r="J89" s="98"/>
      <c r="K89" s="98"/>
    </row>
    <row r="90" spans="1:11" ht="14.25">
      <c r="A90" s="98"/>
      <c r="B90" s="98"/>
      <c r="C90" s="98"/>
      <c r="D90" s="98"/>
      <c r="E90" s="98"/>
      <c r="F90" s="98"/>
      <c r="G90" s="98"/>
      <c r="H90" s="98"/>
      <c r="I90" s="98"/>
      <c r="J90" s="98"/>
      <c r="K90" s="98"/>
    </row>
    <row r="91" spans="1:11" ht="14.25">
      <c r="A91" s="98"/>
      <c r="B91" s="98"/>
      <c r="C91" s="98"/>
      <c r="D91" s="98"/>
      <c r="E91" s="98"/>
      <c r="F91" s="98"/>
      <c r="G91" s="98"/>
      <c r="H91" s="98"/>
      <c r="I91" s="98"/>
      <c r="J91" s="98"/>
      <c r="K91" s="98"/>
    </row>
    <row r="92" spans="1:11" ht="14.25">
      <c r="A92" s="98"/>
      <c r="B92" s="98"/>
      <c r="C92" s="98"/>
      <c r="D92" s="98"/>
      <c r="E92" s="98"/>
      <c r="F92" s="98"/>
      <c r="G92" s="98"/>
      <c r="H92" s="98"/>
      <c r="I92" s="98"/>
      <c r="J92" s="98"/>
      <c r="K92" s="98"/>
    </row>
    <row r="93" spans="1:11" ht="14.25">
      <c r="A93" s="98"/>
      <c r="B93" s="98"/>
      <c r="C93" s="98"/>
      <c r="D93" s="98"/>
      <c r="E93" s="98"/>
      <c r="F93" s="98"/>
      <c r="G93" s="98"/>
      <c r="H93" s="98"/>
      <c r="I93" s="98"/>
      <c r="J93" s="98"/>
      <c r="K93" s="98"/>
    </row>
    <row r="94" spans="1:11" ht="14.25">
      <c r="A94" s="98"/>
      <c r="B94" s="98"/>
      <c r="C94" s="98"/>
      <c r="D94" s="98"/>
      <c r="E94" s="98"/>
      <c r="F94" s="98"/>
      <c r="G94" s="98"/>
      <c r="H94" s="98"/>
      <c r="I94" s="98"/>
      <c r="J94" s="98"/>
      <c r="K94" s="98"/>
    </row>
    <row r="95" spans="1:11" ht="14.25">
      <c r="A95" s="98"/>
      <c r="B95" s="98"/>
      <c r="C95" s="98"/>
      <c r="D95" s="98"/>
      <c r="E95" s="98"/>
      <c r="F95" s="98"/>
      <c r="G95" s="98"/>
      <c r="H95" s="98"/>
      <c r="I95" s="98"/>
      <c r="J95" s="98"/>
      <c r="K95" s="98"/>
    </row>
    <row r="96" spans="1:11" ht="14.25">
      <c r="A96" s="98"/>
      <c r="B96" s="98"/>
      <c r="C96" s="98"/>
      <c r="D96" s="98"/>
      <c r="E96" s="98"/>
      <c r="F96" s="98"/>
      <c r="G96" s="98"/>
      <c r="H96" s="98"/>
      <c r="I96" s="98"/>
      <c r="J96" s="98"/>
      <c r="K96" s="98"/>
    </row>
    <row r="97" spans="1:11" ht="14.25">
      <c r="A97" s="98"/>
      <c r="B97" s="98"/>
      <c r="C97" s="98"/>
      <c r="D97" s="98"/>
      <c r="E97" s="98"/>
      <c r="F97" s="98"/>
      <c r="G97" s="98"/>
      <c r="H97" s="98"/>
      <c r="I97" s="98"/>
      <c r="J97" s="98"/>
      <c r="K97" s="98"/>
    </row>
    <row r="98" spans="1:11" ht="14.25">
      <c r="A98" s="98"/>
      <c r="B98" s="98"/>
      <c r="C98" s="98"/>
      <c r="D98" s="98"/>
      <c r="E98" s="98"/>
      <c r="F98" s="98"/>
      <c r="G98" s="98"/>
      <c r="H98" s="98"/>
      <c r="I98" s="98"/>
      <c r="J98" s="98"/>
      <c r="K98" s="98"/>
    </row>
    <row r="99" spans="1:11" ht="14.25">
      <c r="A99" s="98"/>
      <c r="B99" s="98"/>
      <c r="H99" s="98"/>
      <c r="I99" s="98"/>
      <c r="J99" s="98"/>
      <c r="K99" s="98"/>
    </row>
    <row r="100" spans="1:11" ht="14.25">
      <c r="A100" s="98"/>
      <c r="B100" s="98"/>
      <c r="H100" s="98"/>
      <c r="I100" s="98"/>
      <c r="J100" s="98"/>
      <c r="K100" s="98"/>
    </row>
    <row r="101" spans="1:11" ht="14.25">
      <c r="A101" s="98"/>
      <c r="B101" s="98"/>
      <c r="H101" s="98"/>
      <c r="I101" s="98"/>
      <c r="J101" s="98"/>
      <c r="K101" s="98"/>
    </row>
    <row r="102" spans="1:11" ht="14.25">
      <c r="A102" s="98"/>
      <c r="B102" s="98"/>
      <c r="H102" s="98"/>
      <c r="I102" s="98"/>
      <c r="J102" s="98"/>
      <c r="K102" s="98"/>
    </row>
    <row r="103" spans="1:11" ht="14.25">
      <c r="A103" s="98"/>
      <c r="B103" s="98"/>
      <c r="H103" s="98"/>
      <c r="I103" s="98"/>
      <c r="J103" s="98"/>
      <c r="K103" s="98"/>
    </row>
    <row r="104" spans="1:11" ht="14.25">
      <c r="A104" s="98"/>
      <c r="B104" s="98"/>
      <c r="H104" s="98"/>
      <c r="I104" s="98"/>
      <c r="J104" s="98"/>
      <c r="K104" s="98"/>
    </row>
    <row r="105" spans="1:11" ht="14.25">
      <c r="A105" s="98"/>
      <c r="B105" s="98"/>
      <c r="H105" s="98"/>
      <c r="I105" s="98"/>
      <c r="J105" s="98"/>
      <c r="K105" s="98"/>
    </row>
    <row r="106" spans="1:11" ht="14.25">
      <c r="A106" s="98"/>
      <c r="B106" s="98"/>
      <c r="H106" s="98"/>
      <c r="I106" s="98"/>
      <c r="J106" s="98"/>
      <c r="K106" s="98"/>
    </row>
    <row r="107" spans="1:11" ht="14.25">
      <c r="A107" s="98"/>
      <c r="B107" s="98"/>
      <c r="H107" s="98"/>
      <c r="I107" s="98"/>
      <c r="J107" s="98"/>
      <c r="K107" s="98"/>
    </row>
    <row r="108" spans="2:10" ht="14.25">
      <c r="B108" s="98"/>
      <c r="J108" s="98"/>
    </row>
  </sheetData>
  <sheetProtection/>
  <mergeCells count="43">
    <mergeCell ref="E30:H30"/>
    <mergeCell ref="D32:E32"/>
    <mergeCell ref="D35:E35"/>
    <mergeCell ref="D25:E25"/>
    <mergeCell ref="D26:E26"/>
    <mergeCell ref="F33:G33"/>
    <mergeCell ref="D34:E34"/>
    <mergeCell ref="G47:I47"/>
    <mergeCell ref="G48:I48"/>
    <mergeCell ref="F35:G35"/>
    <mergeCell ref="E39:H39"/>
    <mergeCell ref="D41:E41"/>
    <mergeCell ref="F41:I41"/>
    <mergeCell ref="D7:E7"/>
    <mergeCell ref="F7:G7"/>
    <mergeCell ref="F9:G9"/>
    <mergeCell ref="F8:G8"/>
    <mergeCell ref="E14:H14"/>
    <mergeCell ref="G49:I49"/>
    <mergeCell ref="F34:G34"/>
    <mergeCell ref="G44:I44"/>
    <mergeCell ref="G45:I45"/>
    <mergeCell ref="G46:I46"/>
    <mergeCell ref="D10:E10"/>
    <mergeCell ref="F10:G10"/>
    <mergeCell ref="E15:H15"/>
    <mergeCell ref="F32:G32"/>
    <mergeCell ref="D33:E33"/>
    <mergeCell ref="C3:I3"/>
    <mergeCell ref="C4:I4"/>
    <mergeCell ref="C17:H17"/>
    <mergeCell ref="D8:E8"/>
    <mergeCell ref="D9:E9"/>
    <mergeCell ref="D18:I21"/>
    <mergeCell ref="D24:E24"/>
    <mergeCell ref="D13:I13"/>
    <mergeCell ref="E38:H38"/>
    <mergeCell ref="F24:G24"/>
    <mergeCell ref="F25:G25"/>
    <mergeCell ref="F26:G26"/>
    <mergeCell ref="D23:E23"/>
    <mergeCell ref="F23:G23"/>
    <mergeCell ref="E29:H29"/>
  </mergeCells>
  <hyperlinks>
    <hyperlink ref="E15" r:id="rId1" display="smmiller@pioj.gov.jm"/>
    <hyperlink ref="E30" r:id="rId2" display="smmiller@pioj.gov.jm"/>
  </hyperlinks>
  <printOptions/>
  <pageMargins left="0.2" right="0.21" top="0.17" bottom="0.17" header="0.17" footer="0.17"/>
  <pageSetup fitToHeight="0" fitToWidth="1" horizontalDpi="600" verticalDpi="600" orientation="portrait" paperSize="5" scale="47" r:id="rId3"/>
</worksheet>
</file>

<file path=xl/worksheets/sheet5.xml><?xml version="1.0" encoding="utf-8"?>
<worksheet xmlns="http://schemas.openxmlformats.org/spreadsheetml/2006/main" xmlns:r="http://schemas.openxmlformats.org/officeDocument/2006/relationships">
  <dimension ref="B2:R31"/>
  <sheetViews>
    <sheetView zoomScale="90" zoomScaleNormal="90" zoomScalePageLayoutView="0" workbookViewId="0" topLeftCell="A16">
      <selection activeCell="F16" sqref="F16"/>
    </sheetView>
  </sheetViews>
  <sheetFormatPr defaultColWidth="9.140625" defaultRowHeight="15"/>
  <cols>
    <col min="1" max="1" width="1.421875" style="0" customWidth="1"/>
    <col min="2" max="2" width="1.8515625" style="0" customWidth="1"/>
    <col min="3" max="3" width="13.57421875" style="0" customWidth="1"/>
    <col min="4" max="4" width="30.421875" style="0" customWidth="1"/>
    <col min="5" max="5" width="21.8515625" style="0" customWidth="1"/>
    <col min="6" max="6" width="41.00390625" style="0" customWidth="1"/>
    <col min="7" max="7" width="25.7109375" style="0" customWidth="1"/>
    <col min="8" max="9" width="1.7109375" style="0" customWidth="1"/>
  </cols>
  <sheetData>
    <row r="1" ht="15" thickBot="1"/>
    <row r="2" spans="2:8" ht="15" thickBot="1">
      <c r="B2" s="44"/>
      <c r="C2" s="45"/>
      <c r="D2" s="46"/>
      <c r="E2" s="46"/>
      <c r="F2" s="46"/>
      <c r="G2" s="46"/>
      <c r="H2" s="47"/>
    </row>
    <row r="3" spans="2:8" ht="22.5" thickBot="1">
      <c r="B3" s="96"/>
      <c r="C3" s="385" t="s">
        <v>393</v>
      </c>
      <c r="D3" s="471"/>
      <c r="E3" s="471"/>
      <c r="F3" s="471"/>
      <c r="G3" s="472"/>
      <c r="H3" s="97"/>
    </row>
    <row r="4" spans="2:8" ht="14.25">
      <c r="B4" s="48"/>
      <c r="C4" s="473" t="s">
        <v>233</v>
      </c>
      <c r="D4" s="473"/>
      <c r="E4" s="473"/>
      <c r="F4" s="473"/>
      <c r="G4" s="473"/>
      <c r="H4" s="49"/>
    </row>
    <row r="5" spans="2:8" ht="14.25">
      <c r="B5" s="48"/>
      <c r="C5" s="474"/>
      <c r="D5" s="474"/>
      <c r="E5" s="474"/>
      <c r="F5" s="474"/>
      <c r="G5" s="474"/>
      <c r="H5" s="49"/>
    </row>
    <row r="6" spans="2:8" ht="30.75" customHeight="1" thickBot="1">
      <c r="B6" s="48"/>
      <c r="C6" s="475" t="s">
        <v>234</v>
      </c>
      <c r="D6" s="475"/>
      <c r="E6" s="51"/>
      <c r="F6" s="51"/>
      <c r="G6" s="51"/>
      <c r="H6" s="49"/>
    </row>
    <row r="7" spans="2:8" ht="30" customHeight="1" thickBot="1">
      <c r="B7" s="48"/>
      <c r="C7" s="166" t="s">
        <v>232</v>
      </c>
      <c r="D7" s="198" t="s">
        <v>231</v>
      </c>
      <c r="E7" s="199" t="s">
        <v>230</v>
      </c>
      <c r="F7" s="200" t="s">
        <v>261</v>
      </c>
      <c r="G7" s="199" t="s">
        <v>269</v>
      </c>
      <c r="H7" s="49"/>
    </row>
    <row r="8" spans="2:8" ht="266.25" customHeight="1">
      <c r="B8" s="53"/>
      <c r="C8" s="105"/>
      <c r="D8" s="227" t="s">
        <v>336</v>
      </c>
      <c r="E8" s="226" t="s">
        <v>337</v>
      </c>
      <c r="F8" s="220" t="s">
        <v>480</v>
      </c>
      <c r="G8" s="226" t="s">
        <v>338</v>
      </c>
      <c r="H8" s="54"/>
    </row>
    <row r="9" spans="2:8" ht="90.75">
      <c r="B9" s="53"/>
      <c r="C9" s="106"/>
      <c r="D9" s="224" t="s">
        <v>395</v>
      </c>
      <c r="E9" s="222" t="s">
        <v>342</v>
      </c>
      <c r="F9" s="221" t="s">
        <v>483</v>
      </c>
      <c r="G9" s="222" t="s">
        <v>422</v>
      </c>
      <c r="H9" s="54"/>
    </row>
    <row r="10" spans="2:8" ht="64.5">
      <c r="B10" s="53"/>
      <c r="C10" s="106"/>
      <c r="D10" s="225" t="s">
        <v>339</v>
      </c>
      <c r="E10" s="222" t="s">
        <v>343</v>
      </c>
      <c r="F10" s="221" t="s">
        <v>481</v>
      </c>
      <c r="G10" s="222" t="s">
        <v>355</v>
      </c>
      <c r="H10" s="54"/>
    </row>
    <row r="11" spans="2:8" ht="181.5">
      <c r="B11" s="53"/>
      <c r="C11" s="106"/>
      <c r="D11" s="225" t="s">
        <v>394</v>
      </c>
      <c r="E11" s="222" t="s">
        <v>344</v>
      </c>
      <c r="F11" s="222" t="s">
        <v>446</v>
      </c>
      <c r="G11" s="222" t="s">
        <v>424</v>
      </c>
      <c r="H11" s="54"/>
    </row>
    <row r="12" spans="2:18" ht="279.75">
      <c r="B12" s="53"/>
      <c r="C12" s="106"/>
      <c r="D12" s="225" t="s">
        <v>401</v>
      </c>
      <c r="E12" s="222" t="s">
        <v>345</v>
      </c>
      <c r="F12" s="222" t="s">
        <v>427</v>
      </c>
      <c r="G12" s="222" t="s">
        <v>356</v>
      </c>
      <c r="H12" s="54"/>
      <c r="O12" s="230"/>
      <c r="P12" s="231"/>
      <c r="Q12" s="232"/>
      <c r="R12" s="233"/>
    </row>
    <row r="13" spans="2:18" ht="195.75">
      <c r="B13" s="53"/>
      <c r="C13" s="106"/>
      <c r="D13" s="225" t="s">
        <v>402</v>
      </c>
      <c r="E13" s="222" t="s">
        <v>346</v>
      </c>
      <c r="F13" s="222" t="s">
        <v>425</v>
      </c>
      <c r="G13" s="222" t="s">
        <v>426</v>
      </c>
      <c r="H13" s="54"/>
      <c r="O13" s="230"/>
      <c r="P13" s="231"/>
      <c r="Q13" s="232"/>
      <c r="R13" s="233"/>
    </row>
    <row r="14" spans="2:18" ht="111.75">
      <c r="B14" s="53"/>
      <c r="C14" s="106"/>
      <c r="D14" s="225" t="s">
        <v>396</v>
      </c>
      <c r="E14" s="222" t="s">
        <v>347</v>
      </c>
      <c r="F14" s="222" t="s">
        <v>482</v>
      </c>
      <c r="G14" s="222" t="s">
        <v>357</v>
      </c>
      <c r="H14" s="54"/>
      <c r="O14" s="230"/>
      <c r="P14" s="233"/>
      <c r="Q14" s="232"/>
      <c r="R14" s="233"/>
    </row>
    <row r="15" spans="2:18" ht="126">
      <c r="B15" s="53"/>
      <c r="C15" s="106"/>
      <c r="D15" s="225" t="s">
        <v>397</v>
      </c>
      <c r="E15" s="222" t="s">
        <v>348</v>
      </c>
      <c r="F15" s="223" t="s">
        <v>490</v>
      </c>
      <c r="G15" s="223" t="s">
        <v>428</v>
      </c>
      <c r="H15" s="54"/>
      <c r="O15" s="230"/>
      <c r="P15" s="231"/>
      <c r="Q15" s="232"/>
      <c r="R15" s="233"/>
    </row>
    <row r="16" spans="2:18" ht="123" customHeight="1">
      <c r="B16" s="53"/>
      <c r="C16" s="106"/>
      <c r="D16" s="225" t="s">
        <v>398</v>
      </c>
      <c r="E16" s="222" t="s">
        <v>349</v>
      </c>
      <c r="F16" s="221" t="s">
        <v>493</v>
      </c>
      <c r="G16" s="222" t="s">
        <v>358</v>
      </c>
      <c r="H16" s="54"/>
      <c r="O16" s="230"/>
      <c r="P16" s="233"/>
      <c r="Q16" s="232"/>
      <c r="R16" s="233"/>
    </row>
    <row r="17" spans="2:18" ht="117.75" customHeight="1">
      <c r="B17" s="53"/>
      <c r="C17" s="106"/>
      <c r="D17" s="225" t="s">
        <v>340</v>
      </c>
      <c r="E17" s="222" t="s">
        <v>350</v>
      </c>
      <c r="F17" s="221" t="s">
        <v>404</v>
      </c>
      <c r="G17" s="221" t="s">
        <v>359</v>
      </c>
      <c r="H17" s="54"/>
      <c r="O17" s="230"/>
      <c r="P17" s="232"/>
      <c r="Q17" s="232"/>
      <c r="R17" s="233"/>
    </row>
    <row r="18" spans="2:18" ht="294.75" customHeight="1">
      <c r="B18" s="53"/>
      <c r="C18" s="106"/>
      <c r="D18" s="225" t="s">
        <v>399</v>
      </c>
      <c r="E18" s="222" t="s">
        <v>351</v>
      </c>
      <c r="F18" s="221" t="s">
        <v>484</v>
      </c>
      <c r="G18" s="222" t="s">
        <v>360</v>
      </c>
      <c r="H18" s="54"/>
      <c r="O18" s="230"/>
      <c r="P18" s="232"/>
      <c r="Q18" s="232"/>
      <c r="R18" s="233"/>
    </row>
    <row r="19" spans="2:18" ht="71.25" customHeight="1">
      <c r="B19" s="53"/>
      <c r="C19" s="106"/>
      <c r="D19" s="225" t="s">
        <v>400</v>
      </c>
      <c r="E19" s="222" t="s">
        <v>352</v>
      </c>
      <c r="F19" s="221" t="s">
        <v>429</v>
      </c>
      <c r="G19" s="222" t="s">
        <v>431</v>
      </c>
      <c r="H19" s="54"/>
      <c r="O19" s="230"/>
      <c r="P19" s="232"/>
      <c r="Q19" s="232"/>
      <c r="R19" s="233"/>
    </row>
    <row r="20" spans="2:18" ht="107.25" customHeight="1">
      <c r="B20" s="53"/>
      <c r="C20" s="106"/>
      <c r="D20" s="225" t="s">
        <v>403</v>
      </c>
      <c r="E20" s="224" t="s">
        <v>353</v>
      </c>
      <c r="F20" s="241" t="s">
        <v>492</v>
      </c>
      <c r="G20" s="240" t="s">
        <v>430</v>
      </c>
      <c r="H20" s="54"/>
      <c r="O20" s="230"/>
      <c r="P20" s="232"/>
      <c r="Q20" s="232"/>
      <c r="R20" s="233"/>
    </row>
    <row r="21" spans="2:18" ht="66.75" customHeight="1">
      <c r="B21" s="53"/>
      <c r="C21" s="106"/>
      <c r="D21" s="225" t="s">
        <v>341</v>
      </c>
      <c r="E21" s="222" t="s">
        <v>354</v>
      </c>
      <c r="F21" s="229" t="s">
        <v>443</v>
      </c>
      <c r="G21" s="222" t="s">
        <v>361</v>
      </c>
      <c r="H21" s="54"/>
      <c r="O21" s="230"/>
      <c r="P21" s="232"/>
      <c r="Q21" s="232"/>
      <c r="R21" s="233"/>
    </row>
    <row r="22" spans="2:18" ht="14.25">
      <c r="B22" s="53"/>
      <c r="C22" s="106"/>
      <c r="D22" s="192"/>
      <c r="E22" s="99"/>
      <c r="F22" s="99"/>
      <c r="G22" s="99"/>
      <c r="H22" s="54"/>
      <c r="O22" s="230"/>
      <c r="P22" s="232"/>
      <c r="Q22" s="232"/>
      <c r="R22" s="233"/>
    </row>
    <row r="23" spans="2:18" ht="14.25">
      <c r="B23" s="53"/>
      <c r="C23" s="106"/>
      <c r="D23" s="192"/>
      <c r="E23" s="99"/>
      <c r="F23" s="99"/>
      <c r="G23" s="99"/>
      <c r="H23" s="54"/>
      <c r="O23" s="230"/>
      <c r="P23" s="232"/>
      <c r="Q23" s="232"/>
      <c r="R23" s="233"/>
    </row>
    <row r="24" spans="2:18" ht="14.25">
      <c r="B24" s="53"/>
      <c r="C24" s="106"/>
      <c r="D24" s="192"/>
      <c r="E24" s="99"/>
      <c r="F24" s="99"/>
      <c r="G24" s="99"/>
      <c r="H24" s="54"/>
      <c r="O24" s="230"/>
      <c r="P24" s="232"/>
      <c r="Q24" s="232"/>
      <c r="R24" s="233"/>
    </row>
    <row r="25" spans="2:18" ht="14.25">
      <c r="B25" s="53"/>
      <c r="C25" s="106"/>
      <c r="D25" s="192"/>
      <c r="E25" s="99"/>
      <c r="F25" s="99"/>
      <c r="G25" s="99"/>
      <c r="H25" s="54"/>
      <c r="O25" s="230"/>
      <c r="P25" s="232"/>
      <c r="Q25" s="232"/>
      <c r="R25" s="233"/>
    </row>
    <row r="26" spans="2:18" ht="14.25">
      <c r="B26" s="53"/>
      <c r="C26" s="106"/>
      <c r="D26" s="192"/>
      <c r="E26" s="99"/>
      <c r="F26" s="99"/>
      <c r="G26" s="99"/>
      <c r="H26" s="54"/>
      <c r="O26" s="230"/>
      <c r="P26" s="232"/>
      <c r="Q26" s="232"/>
      <c r="R26" s="233"/>
    </row>
    <row r="27" spans="2:18" ht="14.25">
      <c r="B27" s="53"/>
      <c r="C27" s="106"/>
      <c r="D27" s="192"/>
      <c r="E27" s="99"/>
      <c r="F27" s="99"/>
      <c r="G27" s="99"/>
      <c r="H27" s="54"/>
      <c r="O27" s="230"/>
      <c r="P27" s="234"/>
      <c r="Q27" s="232"/>
      <c r="R27" s="233"/>
    </row>
    <row r="28" spans="2:8" ht="14.25">
      <c r="B28" s="53"/>
      <c r="C28" s="106"/>
      <c r="D28" s="192"/>
      <c r="E28" s="99"/>
      <c r="F28" s="99"/>
      <c r="G28" s="99"/>
      <c r="H28" s="54"/>
    </row>
    <row r="29" spans="2:8" ht="14.25">
      <c r="B29" s="53"/>
      <c r="C29" s="106"/>
      <c r="D29" s="192"/>
      <c r="E29" s="99"/>
      <c r="F29" s="99"/>
      <c r="G29" s="99"/>
      <c r="H29" s="54"/>
    </row>
    <row r="30" spans="2:8" ht="15" thickBot="1">
      <c r="B30" s="53"/>
      <c r="C30" s="107"/>
      <c r="D30" s="193"/>
      <c r="E30" s="100"/>
      <c r="F30" s="100"/>
      <c r="G30" s="100"/>
      <c r="H30" s="54"/>
    </row>
    <row r="31" spans="2:8" ht="15" thickBot="1">
      <c r="B31" s="102"/>
      <c r="C31" s="103"/>
      <c r="D31" s="194"/>
      <c r="E31" s="103"/>
      <c r="F31" s="103"/>
      <c r="G31" s="103"/>
      <c r="H31" s="104"/>
    </row>
  </sheetData>
  <sheetProtection/>
  <mergeCells count="4">
    <mergeCell ref="C3:G3"/>
    <mergeCell ref="C4:G4"/>
    <mergeCell ref="C5:G5"/>
    <mergeCell ref="C6:D6"/>
  </mergeCells>
  <printOptions/>
  <pageMargins left="0.25" right="0.25" top="0.17" bottom="0.17" header="0.17" footer="0.17"/>
  <pageSetup fitToHeight="0" horizontalDpi="600" verticalDpi="600" orientation="portrait" paperSize="5" scale="75" r:id="rId1"/>
</worksheet>
</file>

<file path=xl/worksheets/sheet6.xml><?xml version="1.0" encoding="utf-8"?>
<worksheet xmlns="http://schemas.openxmlformats.org/spreadsheetml/2006/main" xmlns:r="http://schemas.openxmlformats.org/officeDocument/2006/relationships">
  <sheetPr>
    <pageSetUpPr fitToPage="1"/>
  </sheetPr>
  <dimension ref="B2:E29"/>
  <sheetViews>
    <sheetView zoomScalePageLayoutView="0" workbookViewId="0" topLeftCell="A24">
      <selection activeCell="D25" sqref="D25"/>
    </sheetView>
  </sheetViews>
  <sheetFormatPr defaultColWidth="9.140625" defaultRowHeight="15"/>
  <cols>
    <col min="1" max="1" width="1.28515625" style="0" customWidth="1"/>
    <col min="2" max="2" width="2.00390625" style="0" customWidth="1"/>
    <col min="3" max="3" width="43.00390625" style="0" customWidth="1"/>
    <col min="4" max="4" width="86.57421875" style="0" customWidth="1"/>
    <col min="5" max="5" width="3.7109375" style="0" customWidth="1"/>
    <col min="6" max="6" width="1.421875" style="0" customWidth="1"/>
  </cols>
  <sheetData>
    <row r="1" ht="15" thickBot="1"/>
    <row r="2" spans="2:5" ht="15" thickBot="1">
      <c r="B2" s="123"/>
      <c r="C2" s="72"/>
      <c r="D2" s="72"/>
      <c r="E2" s="73"/>
    </row>
    <row r="3" spans="2:5" ht="18" thickBot="1">
      <c r="B3" s="124"/>
      <c r="C3" s="477" t="s">
        <v>246</v>
      </c>
      <c r="D3" s="478"/>
      <c r="E3" s="125"/>
    </row>
    <row r="4" spans="2:5" ht="14.25">
      <c r="B4" s="124"/>
      <c r="C4" s="126"/>
      <c r="D4" s="126"/>
      <c r="E4" s="125"/>
    </row>
    <row r="5" spans="2:5" ht="15" thickBot="1">
      <c r="B5" s="124"/>
      <c r="C5" s="127" t="s">
        <v>283</v>
      </c>
      <c r="D5" s="126"/>
      <c r="E5" s="125"/>
    </row>
    <row r="6" spans="2:5" ht="15" thickBot="1">
      <c r="B6" s="124"/>
      <c r="C6" s="136" t="s">
        <v>247</v>
      </c>
      <c r="D6" s="137" t="s">
        <v>248</v>
      </c>
      <c r="E6" s="125"/>
    </row>
    <row r="7" spans="2:5" ht="273.75" customHeight="1" thickBot="1">
      <c r="B7" s="124"/>
      <c r="C7" s="128" t="s">
        <v>287</v>
      </c>
      <c r="D7" s="129" t="s">
        <v>471</v>
      </c>
      <c r="E7" s="125"/>
    </row>
    <row r="8" spans="2:5" ht="409.5" customHeight="1" thickBot="1">
      <c r="B8" s="124"/>
      <c r="C8" s="130" t="s">
        <v>288</v>
      </c>
      <c r="D8" s="132" t="s">
        <v>472</v>
      </c>
      <c r="E8" s="125"/>
    </row>
    <row r="9" spans="2:5" ht="42" thickBot="1">
      <c r="B9" s="124"/>
      <c r="C9" s="131" t="s">
        <v>249</v>
      </c>
      <c r="D9" s="132" t="s">
        <v>473</v>
      </c>
      <c r="E9" s="125"/>
    </row>
    <row r="10" spans="2:5" ht="219.75" customHeight="1" thickBot="1">
      <c r="B10" s="124"/>
      <c r="C10" s="128" t="s">
        <v>262</v>
      </c>
      <c r="D10" s="129" t="s">
        <v>474</v>
      </c>
      <c r="E10" s="125"/>
    </row>
    <row r="11" spans="2:5" ht="14.25">
      <c r="B11" s="124"/>
      <c r="C11" s="126"/>
      <c r="D11" s="126"/>
      <c r="E11" s="125"/>
    </row>
    <row r="12" spans="2:5" ht="15" thickBot="1">
      <c r="B12" s="124"/>
      <c r="C12" s="479" t="s">
        <v>284</v>
      </c>
      <c r="D12" s="479"/>
      <c r="E12" s="125"/>
    </row>
    <row r="13" spans="2:5" ht="15" thickBot="1">
      <c r="B13" s="124"/>
      <c r="C13" s="138" t="s">
        <v>250</v>
      </c>
      <c r="D13" s="138" t="s">
        <v>248</v>
      </c>
      <c r="E13" s="125"/>
    </row>
    <row r="14" spans="2:5" ht="15" thickBot="1">
      <c r="B14" s="124"/>
      <c r="C14" s="476" t="s">
        <v>285</v>
      </c>
      <c r="D14" s="476"/>
      <c r="E14" s="125"/>
    </row>
    <row r="15" spans="2:5" ht="85.5" customHeight="1" thickBot="1">
      <c r="B15" s="124"/>
      <c r="C15" s="131" t="s">
        <v>289</v>
      </c>
      <c r="D15" s="131" t="s">
        <v>374</v>
      </c>
      <c r="E15" s="125"/>
    </row>
    <row r="16" spans="2:5" ht="98.25" thickBot="1">
      <c r="B16" s="124"/>
      <c r="C16" s="131" t="s">
        <v>290</v>
      </c>
      <c r="D16" s="131" t="s">
        <v>475</v>
      </c>
      <c r="E16" s="125"/>
    </row>
    <row r="17" spans="2:5" ht="15" thickBot="1">
      <c r="B17" s="124"/>
      <c r="C17" s="476" t="s">
        <v>286</v>
      </c>
      <c r="D17" s="476"/>
      <c r="E17" s="125"/>
    </row>
    <row r="18" spans="2:5" ht="84" customHeight="1" thickBot="1">
      <c r="B18" s="124"/>
      <c r="C18" s="131" t="s">
        <v>291</v>
      </c>
      <c r="D18" s="244" t="s">
        <v>476</v>
      </c>
      <c r="E18" s="125"/>
    </row>
    <row r="19" spans="2:5" ht="57" thickBot="1">
      <c r="B19" s="124"/>
      <c r="C19" s="131" t="s">
        <v>282</v>
      </c>
      <c r="D19" s="201" t="s">
        <v>477</v>
      </c>
      <c r="E19" s="125"/>
    </row>
    <row r="20" spans="2:5" ht="15" thickBot="1">
      <c r="B20" s="124"/>
      <c r="C20" s="476" t="s">
        <v>251</v>
      </c>
      <c r="D20" s="476"/>
      <c r="E20" s="125"/>
    </row>
    <row r="21" spans="2:5" ht="154.5" thickBot="1">
      <c r="B21" s="124"/>
      <c r="C21" s="134" t="s">
        <v>252</v>
      </c>
      <c r="D21" s="134" t="s">
        <v>478</v>
      </c>
      <c r="E21" s="125"/>
    </row>
    <row r="22" spans="2:5" ht="95.25" customHeight="1" thickBot="1">
      <c r="B22" s="124"/>
      <c r="C22" s="134" t="s">
        <v>253</v>
      </c>
      <c r="D22" s="134" t="s">
        <v>447</v>
      </c>
      <c r="E22" s="125"/>
    </row>
    <row r="23" spans="2:5" ht="252" thickBot="1">
      <c r="B23" s="124"/>
      <c r="C23" s="134" t="s">
        <v>254</v>
      </c>
      <c r="D23" s="134" t="s">
        <v>487</v>
      </c>
      <c r="E23" s="125"/>
    </row>
    <row r="24" spans="2:5" ht="15" thickBot="1">
      <c r="B24" s="124"/>
      <c r="C24" s="476" t="s">
        <v>255</v>
      </c>
      <c r="D24" s="476"/>
      <c r="E24" s="125"/>
    </row>
    <row r="25" spans="2:5" ht="260.25" customHeight="1" thickBot="1">
      <c r="B25" s="124"/>
      <c r="C25" s="131" t="s">
        <v>292</v>
      </c>
      <c r="D25" s="201" t="s">
        <v>479</v>
      </c>
      <c r="E25" s="125"/>
    </row>
    <row r="26" spans="2:5" ht="28.5" thickBot="1">
      <c r="B26" s="124"/>
      <c r="C26" s="131" t="s">
        <v>293</v>
      </c>
      <c r="D26" s="133"/>
      <c r="E26" s="125"/>
    </row>
    <row r="27" spans="2:5" ht="70.5" thickBot="1">
      <c r="B27" s="124"/>
      <c r="C27" s="131" t="s">
        <v>256</v>
      </c>
      <c r="D27" s="133"/>
      <c r="E27" s="125"/>
    </row>
    <row r="28" spans="2:5" ht="42" thickBot="1">
      <c r="B28" s="124"/>
      <c r="C28" s="131" t="s">
        <v>294</v>
      </c>
      <c r="D28" s="133"/>
      <c r="E28" s="125"/>
    </row>
    <row r="29" spans="2:5" ht="15" thickBot="1">
      <c r="B29" s="167"/>
      <c r="C29" s="135"/>
      <c r="D29" s="135"/>
      <c r="E29" s="168"/>
    </row>
  </sheetData>
  <sheetProtection/>
  <mergeCells count="6">
    <mergeCell ref="C24:D24"/>
    <mergeCell ref="C3:D3"/>
    <mergeCell ref="C12:D12"/>
    <mergeCell ref="C14:D14"/>
    <mergeCell ref="C17:D17"/>
    <mergeCell ref="C20:D20"/>
  </mergeCells>
  <printOptions/>
  <pageMargins left="0.25" right="0.25" top="0.18" bottom="0.17" header="0.17" footer="0.17"/>
  <pageSetup fitToHeight="0" fitToWidth="1" horizontalDpi="600" verticalDpi="600" orientation="portrait" paperSize="5" scale="74" r:id="rId1"/>
</worksheet>
</file>

<file path=xl/worksheets/sheet7.xml><?xml version="1.0" encoding="utf-8"?>
<worksheet xmlns="http://schemas.openxmlformats.org/spreadsheetml/2006/main" xmlns:r="http://schemas.openxmlformats.org/officeDocument/2006/relationships">
  <dimension ref="B2:S320"/>
  <sheetViews>
    <sheetView zoomScalePageLayoutView="0" workbookViewId="0" topLeftCell="A13">
      <selection activeCell="C324" sqref="C324"/>
    </sheetView>
  </sheetViews>
  <sheetFormatPr defaultColWidth="9.140625" defaultRowHeight="15" outlineLevelRow="1"/>
  <cols>
    <col min="1" max="1" width="3.00390625" style="249" customWidth="1"/>
    <col min="2" max="2" width="28.57421875" style="249" customWidth="1"/>
    <col min="3" max="3" width="50.57421875" style="249" customWidth="1"/>
    <col min="4" max="4" width="34.28125" style="249" customWidth="1"/>
    <col min="5" max="5" width="32.00390625" style="249" customWidth="1"/>
    <col min="6" max="6" width="26.7109375" style="249" customWidth="1"/>
    <col min="7" max="7" width="26.421875" style="249" bestFit="1" customWidth="1"/>
    <col min="8" max="8" width="30.00390625" style="249" customWidth="1"/>
    <col min="9" max="9" width="26.140625" style="249" customWidth="1"/>
    <col min="10" max="10" width="25.8515625" style="249" customWidth="1"/>
    <col min="11" max="11" width="31.00390625" style="249" bestFit="1" customWidth="1"/>
    <col min="12" max="12" width="30.28125" style="249" customWidth="1"/>
    <col min="13" max="13" width="27.140625" style="249" bestFit="1" customWidth="1"/>
    <col min="14" max="14" width="25.00390625" style="249" customWidth="1"/>
    <col min="15" max="15" width="25.8515625" style="249" bestFit="1" customWidth="1"/>
    <col min="16" max="16" width="30.28125" style="249" customWidth="1"/>
    <col min="17" max="17" width="27.140625" style="249" bestFit="1" customWidth="1"/>
    <col min="18" max="18" width="24.28125" style="249" customWidth="1"/>
    <col min="19" max="19" width="23.140625" style="249" bestFit="1" customWidth="1"/>
    <col min="20" max="20" width="27.7109375" style="249" customWidth="1"/>
    <col min="21" max="16384" width="9.140625" style="249" customWidth="1"/>
  </cols>
  <sheetData>
    <row r="1" ht="15" thickBot="1"/>
    <row r="2" spans="2:19" ht="25.5">
      <c r="B2" s="250"/>
      <c r="C2" s="480"/>
      <c r="D2" s="480"/>
      <c r="E2" s="480"/>
      <c r="F2" s="480"/>
      <c r="G2" s="480"/>
      <c r="H2" s="94"/>
      <c r="I2" s="94"/>
      <c r="J2" s="94"/>
      <c r="K2" s="94"/>
      <c r="L2" s="94"/>
      <c r="M2" s="94"/>
      <c r="N2" s="94"/>
      <c r="O2" s="94"/>
      <c r="P2" s="94"/>
      <c r="Q2" s="94"/>
      <c r="R2" s="94"/>
      <c r="S2" s="95"/>
    </row>
    <row r="3" spans="2:19" ht="25.5">
      <c r="B3" s="251"/>
      <c r="C3" s="481" t="s">
        <v>494</v>
      </c>
      <c r="D3" s="482"/>
      <c r="E3" s="482"/>
      <c r="F3" s="482"/>
      <c r="G3" s="483"/>
      <c r="H3" s="252"/>
      <c r="I3" s="252"/>
      <c r="J3" s="252"/>
      <c r="K3" s="252"/>
      <c r="L3" s="252"/>
      <c r="M3" s="252"/>
      <c r="N3" s="252"/>
      <c r="O3" s="252"/>
      <c r="P3" s="252"/>
      <c r="Q3" s="252"/>
      <c r="R3" s="252"/>
      <c r="S3" s="253"/>
    </row>
    <row r="4" spans="2:19" ht="25.5">
      <c r="B4" s="251"/>
      <c r="C4" s="254"/>
      <c r="D4" s="254"/>
      <c r="E4" s="254"/>
      <c r="F4" s="254"/>
      <c r="G4" s="254"/>
      <c r="H4" s="252"/>
      <c r="I4" s="252"/>
      <c r="J4" s="252"/>
      <c r="K4" s="252"/>
      <c r="L4" s="252"/>
      <c r="M4" s="252"/>
      <c r="N4" s="252"/>
      <c r="O4" s="252"/>
      <c r="P4" s="252"/>
      <c r="Q4" s="252"/>
      <c r="R4" s="252"/>
      <c r="S4" s="253"/>
    </row>
    <row r="5" spans="2:19" ht="15" thickBot="1">
      <c r="B5" s="96"/>
      <c r="C5" s="252"/>
      <c r="D5" s="252"/>
      <c r="E5" s="252"/>
      <c r="F5" s="252"/>
      <c r="G5" s="252"/>
      <c r="H5" s="252"/>
      <c r="I5" s="252"/>
      <c r="J5" s="252"/>
      <c r="K5" s="252"/>
      <c r="L5" s="252"/>
      <c r="M5" s="252"/>
      <c r="N5" s="252"/>
      <c r="O5" s="252"/>
      <c r="P5" s="252"/>
      <c r="Q5" s="252"/>
      <c r="R5" s="252"/>
      <c r="S5" s="253"/>
    </row>
    <row r="6" spans="2:19" ht="34.5" customHeight="1" thickBot="1">
      <c r="B6" s="484" t="s">
        <v>495</v>
      </c>
      <c r="C6" s="485"/>
      <c r="D6" s="485"/>
      <c r="E6" s="485"/>
      <c r="F6" s="485"/>
      <c r="G6" s="485"/>
      <c r="H6" s="255"/>
      <c r="I6" s="255"/>
      <c r="J6" s="255"/>
      <c r="K6" s="255"/>
      <c r="L6" s="255"/>
      <c r="M6" s="255"/>
      <c r="N6" s="255"/>
      <c r="O6" s="255"/>
      <c r="P6" s="255"/>
      <c r="Q6" s="255"/>
      <c r="R6" s="255"/>
      <c r="S6" s="256"/>
    </row>
    <row r="7" spans="2:19" ht="15.75" customHeight="1">
      <c r="B7" s="484" t="s">
        <v>496</v>
      </c>
      <c r="C7" s="486"/>
      <c r="D7" s="486"/>
      <c r="E7" s="486"/>
      <c r="F7" s="486"/>
      <c r="G7" s="486"/>
      <c r="H7" s="255"/>
      <c r="I7" s="255"/>
      <c r="J7" s="255"/>
      <c r="K7" s="255"/>
      <c r="L7" s="255"/>
      <c r="M7" s="255"/>
      <c r="N7" s="255"/>
      <c r="O7" s="255"/>
      <c r="P7" s="255"/>
      <c r="Q7" s="255"/>
      <c r="R7" s="255"/>
      <c r="S7" s="256"/>
    </row>
    <row r="8" spans="2:19" ht="15.75" customHeight="1" thickBot="1">
      <c r="B8" s="487" t="s">
        <v>497</v>
      </c>
      <c r="C8" s="488"/>
      <c r="D8" s="488"/>
      <c r="E8" s="488"/>
      <c r="F8" s="488"/>
      <c r="G8" s="488"/>
      <c r="H8" s="257"/>
      <c r="I8" s="257"/>
      <c r="J8" s="257"/>
      <c r="K8" s="257"/>
      <c r="L8" s="257"/>
      <c r="M8" s="257"/>
      <c r="N8" s="257"/>
      <c r="O8" s="257"/>
      <c r="P8" s="257"/>
      <c r="Q8" s="257"/>
      <c r="R8" s="257"/>
      <c r="S8" s="258"/>
    </row>
    <row r="10" spans="2:3" ht="21">
      <c r="B10" s="489" t="s">
        <v>498</v>
      </c>
      <c r="C10" s="489"/>
    </row>
    <row r="11" ht="15" thickBot="1"/>
    <row r="12" spans="2:3" ht="15" customHeight="1" thickBot="1">
      <c r="B12" s="259" t="s">
        <v>499</v>
      </c>
      <c r="C12" s="260" t="s">
        <v>500</v>
      </c>
    </row>
    <row r="13" spans="2:3" ht="15.75" customHeight="1" thickBot="1">
      <c r="B13" s="259" t="s">
        <v>501</v>
      </c>
      <c r="C13" s="260" t="s">
        <v>502</v>
      </c>
    </row>
    <row r="14" spans="2:3" ht="15.75" customHeight="1" thickBot="1">
      <c r="B14" s="259" t="s">
        <v>503</v>
      </c>
      <c r="C14" s="260" t="s">
        <v>504</v>
      </c>
    </row>
    <row r="15" spans="2:3" ht="15.75" customHeight="1" thickBot="1">
      <c r="B15" s="259" t="s">
        <v>505</v>
      </c>
      <c r="C15" s="260" t="s">
        <v>88</v>
      </c>
    </row>
    <row r="16" spans="2:3" ht="15" thickBot="1">
      <c r="B16" s="259" t="s">
        <v>506</v>
      </c>
      <c r="C16" s="260" t="s">
        <v>507</v>
      </c>
    </row>
    <row r="17" spans="2:3" ht="15" thickBot="1">
      <c r="B17" s="259" t="s">
        <v>508</v>
      </c>
      <c r="C17" s="260" t="s">
        <v>509</v>
      </c>
    </row>
    <row r="18" ht="15" thickBot="1"/>
    <row r="19" spans="4:19" ht="15" thickBot="1">
      <c r="D19" s="490" t="s">
        <v>510</v>
      </c>
      <c r="E19" s="491"/>
      <c r="F19" s="491"/>
      <c r="G19" s="492"/>
      <c r="H19" s="490" t="s">
        <v>511</v>
      </c>
      <c r="I19" s="491"/>
      <c r="J19" s="491"/>
      <c r="K19" s="492"/>
      <c r="L19" s="490" t="s">
        <v>512</v>
      </c>
      <c r="M19" s="491"/>
      <c r="N19" s="491"/>
      <c r="O19" s="492"/>
      <c r="P19" s="490" t="s">
        <v>513</v>
      </c>
      <c r="Q19" s="491"/>
      <c r="R19" s="491"/>
      <c r="S19" s="492"/>
    </row>
    <row r="20" spans="2:19" ht="45" customHeight="1" thickBot="1">
      <c r="B20" s="493" t="s">
        <v>514</v>
      </c>
      <c r="C20" s="496" t="s">
        <v>617</v>
      </c>
      <c r="D20" s="261"/>
      <c r="E20" s="262" t="s">
        <v>515</v>
      </c>
      <c r="F20" s="263" t="s">
        <v>516</v>
      </c>
      <c r="G20" s="264" t="s">
        <v>517</v>
      </c>
      <c r="H20" s="261"/>
      <c r="I20" s="262" t="s">
        <v>515</v>
      </c>
      <c r="J20" s="263" t="s">
        <v>516</v>
      </c>
      <c r="K20" s="264" t="s">
        <v>517</v>
      </c>
      <c r="L20" s="261"/>
      <c r="M20" s="262" t="s">
        <v>515</v>
      </c>
      <c r="N20" s="263" t="s">
        <v>516</v>
      </c>
      <c r="O20" s="264" t="s">
        <v>517</v>
      </c>
      <c r="P20" s="261"/>
      <c r="Q20" s="262" t="s">
        <v>515</v>
      </c>
      <c r="R20" s="263" t="s">
        <v>516</v>
      </c>
      <c r="S20" s="264" t="s">
        <v>517</v>
      </c>
    </row>
    <row r="21" spans="2:19" ht="40.5" customHeight="1">
      <c r="B21" s="494"/>
      <c r="C21" s="497"/>
      <c r="D21" s="265" t="s">
        <v>518</v>
      </c>
      <c r="E21" s="266"/>
      <c r="F21" s="267"/>
      <c r="G21" s="268"/>
      <c r="H21" s="269" t="s">
        <v>518</v>
      </c>
      <c r="I21" s="270"/>
      <c r="J21" s="271"/>
      <c r="K21" s="272"/>
      <c r="L21" s="265" t="s">
        <v>518</v>
      </c>
      <c r="M21" s="270">
        <v>10032</v>
      </c>
      <c r="N21" s="271">
        <v>2508</v>
      </c>
      <c r="O21" s="272">
        <f>M21-N21</f>
        <v>7524</v>
      </c>
      <c r="P21" s="265" t="s">
        <v>518</v>
      </c>
      <c r="Q21" s="270"/>
      <c r="R21" s="271"/>
      <c r="S21" s="272"/>
    </row>
    <row r="22" spans="2:19" ht="39.75" customHeight="1">
      <c r="B22" s="494"/>
      <c r="C22" s="497"/>
      <c r="D22" s="273" t="s">
        <v>519</v>
      </c>
      <c r="E22" s="274"/>
      <c r="F22" s="274"/>
      <c r="G22" s="275"/>
      <c r="H22" s="276" t="s">
        <v>519</v>
      </c>
      <c r="I22" s="277"/>
      <c r="J22" s="277"/>
      <c r="K22" s="278"/>
      <c r="L22" s="273" t="s">
        <v>519</v>
      </c>
      <c r="M22" s="277">
        <v>0.35</v>
      </c>
      <c r="N22" s="277">
        <v>0.235</v>
      </c>
      <c r="O22" s="278">
        <v>0.12</v>
      </c>
      <c r="P22" s="273" t="s">
        <v>519</v>
      </c>
      <c r="Q22" s="277"/>
      <c r="R22" s="277"/>
      <c r="S22" s="278"/>
    </row>
    <row r="23" spans="2:19" ht="37.5" customHeight="1">
      <c r="B23" s="495"/>
      <c r="C23" s="498"/>
      <c r="D23" s="273" t="s">
        <v>520</v>
      </c>
      <c r="E23" s="274"/>
      <c r="F23" s="274"/>
      <c r="G23" s="275"/>
      <c r="H23" s="276" t="s">
        <v>520</v>
      </c>
      <c r="I23" s="277"/>
      <c r="J23" s="277"/>
      <c r="K23" s="278"/>
      <c r="L23" s="273" t="s">
        <v>520</v>
      </c>
      <c r="M23" s="277">
        <v>0.04</v>
      </c>
      <c r="N23" s="277">
        <v>0.02</v>
      </c>
      <c r="O23" s="278">
        <v>0.02</v>
      </c>
      <c r="P23" s="273" t="s">
        <v>520</v>
      </c>
      <c r="Q23" s="277"/>
      <c r="R23" s="277"/>
      <c r="S23" s="278"/>
    </row>
    <row r="24" spans="2:19" ht="15" thickBot="1">
      <c r="B24" s="279"/>
      <c r="C24" s="279"/>
      <c r="Q24" s="280"/>
      <c r="R24" s="280"/>
      <c r="S24" s="280"/>
    </row>
    <row r="25" spans="2:19" ht="30" customHeight="1" thickBot="1">
      <c r="B25" s="279"/>
      <c r="C25" s="279"/>
      <c r="D25" s="490" t="s">
        <v>510</v>
      </c>
      <c r="E25" s="491"/>
      <c r="F25" s="491"/>
      <c r="G25" s="492"/>
      <c r="H25" s="490" t="s">
        <v>511</v>
      </c>
      <c r="I25" s="491"/>
      <c r="J25" s="491"/>
      <c r="K25" s="492"/>
      <c r="L25" s="490" t="s">
        <v>512</v>
      </c>
      <c r="M25" s="491"/>
      <c r="N25" s="491"/>
      <c r="O25" s="492"/>
      <c r="P25" s="490" t="s">
        <v>513</v>
      </c>
      <c r="Q25" s="491"/>
      <c r="R25" s="491"/>
      <c r="S25" s="492"/>
    </row>
    <row r="26" spans="2:19" ht="47.25" customHeight="1">
      <c r="B26" s="493" t="s">
        <v>521</v>
      </c>
      <c r="C26" s="493" t="s">
        <v>522</v>
      </c>
      <c r="D26" s="499" t="s">
        <v>523</v>
      </c>
      <c r="E26" s="500"/>
      <c r="F26" s="281" t="s">
        <v>524</v>
      </c>
      <c r="G26" s="282" t="s">
        <v>525</v>
      </c>
      <c r="H26" s="499" t="s">
        <v>523</v>
      </c>
      <c r="I26" s="500"/>
      <c r="J26" s="281" t="s">
        <v>524</v>
      </c>
      <c r="K26" s="282" t="s">
        <v>525</v>
      </c>
      <c r="L26" s="499" t="s">
        <v>523</v>
      </c>
      <c r="M26" s="500"/>
      <c r="N26" s="281" t="s">
        <v>524</v>
      </c>
      <c r="O26" s="282" t="s">
        <v>525</v>
      </c>
      <c r="P26" s="499" t="s">
        <v>523</v>
      </c>
      <c r="Q26" s="500"/>
      <c r="R26" s="281" t="s">
        <v>524</v>
      </c>
      <c r="S26" s="282" t="s">
        <v>525</v>
      </c>
    </row>
    <row r="27" spans="2:19" ht="51" customHeight="1">
      <c r="B27" s="494"/>
      <c r="C27" s="494"/>
      <c r="D27" s="283" t="s">
        <v>518</v>
      </c>
      <c r="E27" s="284"/>
      <c r="F27" s="501"/>
      <c r="G27" s="503"/>
      <c r="H27" s="283" t="s">
        <v>518</v>
      </c>
      <c r="I27" s="285"/>
      <c r="J27" s="505"/>
      <c r="K27" s="507"/>
      <c r="L27" s="283" t="s">
        <v>518</v>
      </c>
      <c r="M27" s="285"/>
      <c r="N27" s="505"/>
      <c r="O27" s="507"/>
      <c r="P27" s="283" t="s">
        <v>518</v>
      </c>
      <c r="Q27" s="285"/>
      <c r="R27" s="505"/>
      <c r="S27" s="507"/>
    </row>
    <row r="28" spans="2:19" ht="51" customHeight="1">
      <c r="B28" s="495"/>
      <c r="C28" s="495"/>
      <c r="D28" s="286" t="s">
        <v>526</v>
      </c>
      <c r="E28" s="287"/>
      <c r="F28" s="502"/>
      <c r="G28" s="504"/>
      <c r="H28" s="286" t="s">
        <v>526</v>
      </c>
      <c r="I28" s="288"/>
      <c r="J28" s="506"/>
      <c r="K28" s="508"/>
      <c r="L28" s="286" t="s">
        <v>526</v>
      </c>
      <c r="M28" s="288"/>
      <c r="N28" s="506"/>
      <c r="O28" s="508"/>
      <c r="P28" s="286" t="s">
        <v>526</v>
      </c>
      <c r="Q28" s="288"/>
      <c r="R28" s="506"/>
      <c r="S28" s="508"/>
    </row>
    <row r="29" spans="2:19" ht="33.75" customHeight="1">
      <c r="B29" s="509" t="s">
        <v>527</v>
      </c>
      <c r="C29" s="512" t="s">
        <v>528</v>
      </c>
      <c r="D29" s="357" t="s">
        <v>529</v>
      </c>
      <c r="E29" s="289" t="s">
        <v>508</v>
      </c>
      <c r="F29" s="289" t="s">
        <v>530</v>
      </c>
      <c r="G29" s="290" t="s">
        <v>531</v>
      </c>
      <c r="H29" s="357" t="s">
        <v>529</v>
      </c>
      <c r="I29" s="289" t="s">
        <v>508</v>
      </c>
      <c r="J29" s="289" t="s">
        <v>530</v>
      </c>
      <c r="K29" s="290" t="s">
        <v>531</v>
      </c>
      <c r="L29" s="357" t="s">
        <v>529</v>
      </c>
      <c r="M29" s="289" t="s">
        <v>508</v>
      </c>
      <c r="N29" s="289" t="s">
        <v>530</v>
      </c>
      <c r="O29" s="290" t="s">
        <v>531</v>
      </c>
      <c r="P29" s="357" t="s">
        <v>529</v>
      </c>
      <c r="Q29" s="289" t="s">
        <v>508</v>
      </c>
      <c r="R29" s="289" t="s">
        <v>530</v>
      </c>
      <c r="S29" s="290" t="s">
        <v>531</v>
      </c>
    </row>
    <row r="30" spans="2:19" ht="30" customHeight="1">
      <c r="B30" s="510"/>
      <c r="C30" s="513"/>
      <c r="D30" s="291"/>
      <c r="E30" s="292"/>
      <c r="F30" s="292"/>
      <c r="G30" s="293"/>
      <c r="H30" s="294"/>
      <c r="I30" s="295"/>
      <c r="J30" s="294"/>
      <c r="K30" s="296"/>
      <c r="L30" s="294"/>
      <c r="M30" s="295"/>
      <c r="N30" s="294"/>
      <c r="O30" s="296"/>
      <c r="P30" s="294"/>
      <c r="Q30" s="295"/>
      <c r="R30" s="294"/>
      <c r="S30" s="296"/>
    </row>
    <row r="31" spans="2:19" ht="36.75" customHeight="1" hidden="1" outlineLevel="1">
      <c r="B31" s="510"/>
      <c r="C31" s="513"/>
      <c r="D31" s="357" t="s">
        <v>529</v>
      </c>
      <c r="E31" s="289" t="s">
        <v>508</v>
      </c>
      <c r="F31" s="289" t="s">
        <v>530</v>
      </c>
      <c r="G31" s="290" t="s">
        <v>531</v>
      </c>
      <c r="H31" s="357" t="s">
        <v>529</v>
      </c>
      <c r="I31" s="289" t="s">
        <v>508</v>
      </c>
      <c r="J31" s="289" t="s">
        <v>530</v>
      </c>
      <c r="K31" s="290" t="s">
        <v>531</v>
      </c>
      <c r="L31" s="357" t="s">
        <v>529</v>
      </c>
      <c r="M31" s="289" t="s">
        <v>508</v>
      </c>
      <c r="N31" s="289" t="s">
        <v>530</v>
      </c>
      <c r="O31" s="290" t="s">
        <v>531</v>
      </c>
      <c r="P31" s="357" t="s">
        <v>529</v>
      </c>
      <c r="Q31" s="289" t="s">
        <v>508</v>
      </c>
      <c r="R31" s="289" t="s">
        <v>530</v>
      </c>
      <c r="S31" s="290" t="s">
        <v>531</v>
      </c>
    </row>
    <row r="32" spans="2:19" ht="30" customHeight="1" hidden="1" outlineLevel="1">
      <c r="B32" s="510"/>
      <c r="C32" s="513"/>
      <c r="D32" s="291"/>
      <c r="E32" s="292"/>
      <c r="F32" s="292"/>
      <c r="G32" s="293"/>
      <c r="H32" s="294"/>
      <c r="I32" s="295"/>
      <c r="J32" s="294"/>
      <c r="K32" s="296"/>
      <c r="L32" s="294"/>
      <c r="M32" s="295"/>
      <c r="N32" s="294"/>
      <c r="O32" s="296"/>
      <c r="P32" s="294"/>
      <c r="Q32" s="295"/>
      <c r="R32" s="294"/>
      <c r="S32" s="296"/>
    </row>
    <row r="33" spans="2:19" ht="36" customHeight="1" hidden="1" outlineLevel="1">
      <c r="B33" s="510"/>
      <c r="C33" s="513"/>
      <c r="D33" s="357" t="s">
        <v>529</v>
      </c>
      <c r="E33" s="289" t="s">
        <v>508</v>
      </c>
      <c r="F33" s="289" t="s">
        <v>530</v>
      </c>
      <c r="G33" s="290" t="s">
        <v>531</v>
      </c>
      <c r="H33" s="357" t="s">
        <v>529</v>
      </c>
      <c r="I33" s="289" t="s">
        <v>508</v>
      </c>
      <c r="J33" s="289" t="s">
        <v>530</v>
      </c>
      <c r="K33" s="290" t="s">
        <v>531</v>
      </c>
      <c r="L33" s="357" t="s">
        <v>529</v>
      </c>
      <c r="M33" s="289" t="s">
        <v>508</v>
      </c>
      <c r="N33" s="289" t="s">
        <v>530</v>
      </c>
      <c r="O33" s="290" t="s">
        <v>531</v>
      </c>
      <c r="P33" s="357" t="s">
        <v>529</v>
      </c>
      <c r="Q33" s="289" t="s">
        <v>508</v>
      </c>
      <c r="R33" s="289" t="s">
        <v>530</v>
      </c>
      <c r="S33" s="290" t="s">
        <v>531</v>
      </c>
    </row>
    <row r="34" spans="2:19" ht="30" customHeight="1" hidden="1" outlineLevel="1">
      <c r="B34" s="510"/>
      <c r="C34" s="513"/>
      <c r="D34" s="291"/>
      <c r="E34" s="292"/>
      <c r="F34" s="292"/>
      <c r="G34" s="293"/>
      <c r="H34" s="294"/>
      <c r="I34" s="295"/>
      <c r="J34" s="294"/>
      <c r="K34" s="296"/>
      <c r="L34" s="294"/>
      <c r="M34" s="295"/>
      <c r="N34" s="294"/>
      <c r="O34" s="296"/>
      <c r="P34" s="294"/>
      <c r="Q34" s="295"/>
      <c r="R34" s="294"/>
      <c r="S34" s="296"/>
    </row>
    <row r="35" spans="2:19" ht="39" customHeight="1" hidden="1" outlineLevel="1">
      <c r="B35" s="510"/>
      <c r="C35" s="513"/>
      <c r="D35" s="357" t="s">
        <v>529</v>
      </c>
      <c r="E35" s="289" t="s">
        <v>508</v>
      </c>
      <c r="F35" s="289" t="s">
        <v>530</v>
      </c>
      <c r="G35" s="290" t="s">
        <v>531</v>
      </c>
      <c r="H35" s="357" t="s">
        <v>529</v>
      </c>
      <c r="I35" s="289" t="s">
        <v>508</v>
      </c>
      <c r="J35" s="289" t="s">
        <v>530</v>
      </c>
      <c r="K35" s="290" t="s">
        <v>531</v>
      </c>
      <c r="L35" s="357" t="s">
        <v>529</v>
      </c>
      <c r="M35" s="289" t="s">
        <v>508</v>
      </c>
      <c r="N35" s="289" t="s">
        <v>530</v>
      </c>
      <c r="O35" s="290" t="s">
        <v>531</v>
      </c>
      <c r="P35" s="357" t="s">
        <v>529</v>
      </c>
      <c r="Q35" s="289" t="s">
        <v>508</v>
      </c>
      <c r="R35" s="289" t="s">
        <v>530</v>
      </c>
      <c r="S35" s="290" t="s">
        <v>531</v>
      </c>
    </row>
    <row r="36" spans="2:19" ht="30" customHeight="1" hidden="1" outlineLevel="1">
      <c r="B36" s="510"/>
      <c r="C36" s="513"/>
      <c r="D36" s="291"/>
      <c r="E36" s="292"/>
      <c r="F36" s="292"/>
      <c r="G36" s="293"/>
      <c r="H36" s="294"/>
      <c r="I36" s="295"/>
      <c r="J36" s="294"/>
      <c r="K36" s="296"/>
      <c r="L36" s="294"/>
      <c r="M36" s="295"/>
      <c r="N36" s="294"/>
      <c r="O36" s="296"/>
      <c r="P36" s="294"/>
      <c r="Q36" s="295"/>
      <c r="R36" s="294"/>
      <c r="S36" s="296"/>
    </row>
    <row r="37" spans="2:19" ht="36.75" customHeight="1" hidden="1" outlineLevel="1">
      <c r="B37" s="510"/>
      <c r="C37" s="513"/>
      <c r="D37" s="357" t="s">
        <v>529</v>
      </c>
      <c r="E37" s="289" t="s">
        <v>508</v>
      </c>
      <c r="F37" s="289" t="s">
        <v>530</v>
      </c>
      <c r="G37" s="290" t="s">
        <v>531</v>
      </c>
      <c r="H37" s="357" t="s">
        <v>529</v>
      </c>
      <c r="I37" s="289" t="s">
        <v>508</v>
      </c>
      <c r="J37" s="289" t="s">
        <v>530</v>
      </c>
      <c r="K37" s="290" t="s">
        <v>531</v>
      </c>
      <c r="L37" s="357" t="s">
        <v>529</v>
      </c>
      <c r="M37" s="289" t="s">
        <v>508</v>
      </c>
      <c r="N37" s="289" t="s">
        <v>530</v>
      </c>
      <c r="O37" s="290" t="s">
        <v>531</v>
      </c>
      <c r="P37" s="357" t="s">
        <v>529</v>
      </c>
      <c r="Q37" s="289" t="s">
        <v>508</v>
      </c>
      <c r="R37" s="289" t="s">
        <v>530</v>
      </c>
      <c r="S37" s="290" t="s">
        <v>531</v>
      </c>
    </row>
    <row r="38" spans="2:19" ht="30" customHeight="1" hidden="1" outlineLevel="1">
      <c r="B38" s="511"/>
      <c r="C38" s="514"/>
      <c r="D38" s="291"/>
      <c r="E38" s="292"/>
      <c r="F38" s="292"/>
      <c r="G38" s="293"/>
      <c r="H38" s="294"/>
      <c r="I38" s="295"/>
      <c r="J38" s="294"/>
      <c r="K38" s="296"/>
      <c r="L38" s="294"/>
      <c r="M38" s="295"/>
      <c r="N38" s="294"/>
      <c r="O38" s="296"/>
      <c r="P38" s="294"/>
      <c r="Q38" s="295"/>
      <c r="R38" s="294"/>
      <c r="S38" s="296"/>
    </row>
    <row r="39" spans="2:19" ht="30" customHeight="1" collapsed="1">
      <c r="B39" s="509" t="s">
        <v>532</v>
      </c>
      <c r="C39" s="509" t="s">
        <v>618</v>
      </c>
      <c r="D39" s="289" t="s">
        <v>533</v>
      </c>
      <c r="E39" s="289" t="s">
        <v>534</v>
      </c>
      <c r="F39" s="263" t="s">
        <v>535</v>
      </c>
      <c r="G39" s="297"/>
      <c r="H39" s="289" t="s">
        <v>533</v>
      </c>
      <c r="I39" s="289" t="s">
        <v>534</v>
      </c>
      <c r="J39" s="263" t="s">
        <v>535</v>
      </c>
      <c r="K39" s="298"/>
      <c r="L39" s="289" t="s">
        <v>533</v>
      </c>
      <c r="M39" s="289" t="s">
        <v>534</v>
      </c>
      <c r="N39" s="263" t="s">
        <v>535</v>
      </c>
      <c r="O39" s="298"/>
      <c r="P39" s="289" t="s">
        <v>533</v>
      </c>
      <c r="Q39" s="289" t="s">
        <v>534</v>
      </c>
      <c r="R39" s="263" t="s">
        <v>535</v>
      </c>
      <c r="S39" s="298"/>
    </row>
    <row r="40" spans="2:19" ht="30" customHeight="1">
      <c r="B40" s="510"/>
      <c r="C40" s="510"/>
      <c r="D40" s="515"/>
      <c r="E40" s="515"/>
      <c r="F40" s="263" t="s">
        <v>536</v>
      </c>
      <c r="G40" s="299"/>
      <c r="H40" s="517"/>
      <c r="I40" s="517"/>
      <c r="J40" s="263" t="s">
        <v>536</v>
      </c>
      <c r="K40" s="300"/>
      <c r="L40" s="517"/>
      <c r="M40" s="517"/>
      <c r="N40" s="263" t="s">
        <v>536</v>
      </c>
      <c r="O40" s="300"/>
      <c r="P40" s="517"/>
      <c r="Q40" s="517"/>
      <c r="R40" s="263" t="s">
        <v>536</v>
      </c>
      <c r="S40" s="300"/>
    </row>
    <row r="41" spans="2:19" ht="30" customHeight="1">
      <c r="B41" s="510"/>
      <c r="C41" s="510"/>
      <c r="D41" s="516"/>
      <c r="E41" s="516"/>
      <c r="F41" s="263" t="s">
        <v>537</v>
      </c>
      <c r="G41" s="293"/>
      <c r="H41" s="518"/>
      <c r="I41" s="518"/>
      <c r="J41" s="263" t="s">
        <v>537</v>
      </c>
      <c r="K41" s="296"/>
      <c r="L41" s="518"/>
      <c r="M41" s="518"/>
      <c r="N41" s="263" t="s">
        <v>537</v>
      </c>
      <c r="O41" s="296"/>
      <c r="P41" s="518"/>
      <c r="Q41" s="518"/>
      <c r="R41" s="263" t="s">
        <v>537</v>
      </c>
      <c r="S41" s="296"/>
    </row>
    <row r="42" spans="2:19" ht="30" customHeight="1" outlineLevel="1">
      <c r="B42" s="510"/>
      <c r="C42" s="510"/>
      <c r="D42" s="289" t="s">
        <v>533</v>
      </c>
      <c r="E42" s="289" t="s">
        <v>534</v>
      </c>
      <c r="F42" s="263" t="s">
        <v>535</v>
      </c>
      <c r="G42" s="297"/>
      <c r="H42" s="289" t="s">
        <v>533</v>
      </c>
      <c r="I42" s="289" t="s">
        <v>534</v>
      </c>
      <c r="J42" s="263" t="s">
        <v>535</v>
      </c>
      <c r="K42" s="298"/>
      <c r="L42" s="289" t="s">
        <v>533</v>
      </c>
      <c r="M42" s="289" t="s">
        <v>534</v>
      </c>
      <c r="N42" s="263" t="s">
        <v>535</v>
      </c>
      <c r="O42" s="298"/>
      <c r="P42" s="289" t="s">
        <v>533</v>
      </c>
      <c r="Q42" s="289" t="s">
        <v>534</v>
      </c>
      <c r="R42" s="263" t="s">
        <v>535</v>
      </c>
      <c r="S42" s="298"/>
    </row>
    <row r="43" spans="2:19" ht="30" customHeight="1" outlineLevel="1">
      <c r="B43" s="510"/>
      <c r="C43" s="510"/>
      <c r="D43" s="515"/>
      <c r="E43" s="515"/>
      <c r="F43" s="263" t="s">
        <v>536</v>
      </c>
      <c r="G43" s="299"/>
      <c r="H43" s="517"/>
      <c r="I43" s="517"/>
      <c r="J43" s="263" t="s">
        <v>536</v>
      </c>
      <c r="K43" s="300"/>
      <c r="L43" s="517"/>
      <c r="M43" s="517"/>
      <c r="N43" s="263" t="s">
        <v>536</v>
      </c>
      <c r="O43" s="300"/>
      <c r="P43" s="517"/>
      <c r="Q43" s="517"/>
      <c r="R43" s="263" t="s">
        <v>536</v>
      </c>
      <c r="S43" s="300"/>
    </row>
    <row r="44" spans="2:19" ht="30" customHeight="1" outlineLevel="1">
      <c r="B44" s="510"/>
      <c r="C44" s="510"/>
      <c r="D44" s="516"/>
      <c r="E44" s="516"/>
      <c r="F44" s="263" t="s">
        <v>537</v>
      </c>
      <c r="G44" s="293"/>
      <c r="H44" s="518"/>
      <c r="I44" s="518"/>
      <c r="J44" s="263" t="s">
        <v>537</v>
      </c>
      <c r="K44" s="296"/>
      <c r="L44" s="518"/>
      <c r="M44" s="518"/>
      <c r="N44" s="263" t="s">
        <v>537</v>
      </c>
      <c r="O44" s="296"/>
      <c r="P44" s="518"/>
      <c r="Q44" s="518"/>
      <c r="R44" s="263" t="s">
        <v>537</v>
      </c>
      <c r="S44" s="296"/>
    </row>
    <row r="45" spans="2:19" ht="30" customHeight="1" outlineLevel="1">
      <c r="B45" s="510"/>
      <c r="C45" s="510"/>
      <c r="D45" s="289" t="s">
        <v>533</v>
      </c>
      <c r="E45" s="289" t="s">
        <v>534</v>
      </c>
      <c r="F45" s="263" t="s">
        <v>535</v>
      </c>
      <c r="G45" s="297"/>
      <c r="H45" s="289" t="s">
        <v>533</v>
      </c>
      <c r="I45" s="289" t="s">
        <v>534</v>
      </c>
      <c r="J45" s="263" t="s">
        <v>535</v>
      </c>
      <c r="K45" s="298"/>
      <c r="L45" s="289" t="s">
        <v>533</v>
      </c>
      <c r="M45" s="289" t="s">
        <v>534</v>
      </c>
      <c r="N45" s="263" t="s">
        <v>535</v>
      </c>
      <c r="O45" s="298"/>
      <c r="P45" s="289" t="s">
        <v>533</v>
      </c>
      <c r="Q45" s="289" t="s">
        <v>534</v>
      </c>
      <c r="R45" s="263" t="s">
        <v>535</v>
      </c>
      <c r="S45" s="298"/>
    </row>
    <row r="46" spans="2:19" ht="30" customHeight="1" outlineLevel="1">
      <c r="B46" s="510"/>
      <c r="C46" s="510"/>
      <c r="D46" s="515"/>
      <c r="E46" s="515"/>
      <c r="F46" s="263" t="s">
        <v>536</v>
      </c>
      <c r="G46" s="299"/>
      <c r="H46" s="517"/>
      <c r="I46" s="517"/>
      <c r="J46" s="263" t="s">
        <v>536</v>
      </c>
      <c r="K46" s="300"/>
      <c r="L46" s="517"/>
      <c r="M46" s="517"/>
      <c r="N46" s="263" t="s">
        <v>536</v>
      </c>
      <c r="O46" s="300"/>
      <c r="P46" s="517"/>
      <c r="Q46" s="517"/>
      <c r="R46" s="263" t="s">
        <v>536</v>
      </c>
      <c r="S46" s="300"/>
    </row>
    <row r="47" spans="2:19" ht="30" customHeight="1" outlineLevel="1">
      <c r="B47" s="510"/>
      <c r="C47" s="510"/>
      <c r="D47" s="516"/>
      <c r="E47" s="516"/>
      <c r="F47" s="263" t="s">
        <v>537</v>
      </c>
      <c r="G47" s="293"/>
      <c r="H47" s="518"/>
      <c r="I47" s="518"/>
      <c r="J47" s="263" t="s">
        <v>537</v>
      </c>
      <c r="K47" s="296"/>
      <c r="L47" s="518"/>
      <c r="M47" s="518"/>
      <c r="N47" s="263" t="s">
        <v>537</v>
      </c>
      <c r="O47" s="296"/>
      <c r="P47" s="518"/>
      <c r="Q47" s="518"/>
      <c r="R47" s="263" t="s">
        <v>537</v>
      </c>
      <c r="S47" s="296"/>
    </row>
    <row r="48" spans="2:19" ht="30" customHeight="1" outlineLevel="1">
      <c r="B48" s="510"/>
      <c r="C48" s="510"/>
      <c r="D48" s="289" t="s">
        <v>533</v>
      </c>
      <c r="E48" s="289" t="s">
        <v>534</v>
      </c>
      <c r="F48" s="263" t="s">
        <v>535</v>
      </c>
      <c r="G48" s="297"/>
      <c r="H48" s="289" t="s">
        <v>533</v>
      </c>
      <c r="I48" s="289" t="s">
        <v>534</v>
      </c>
      <c r="J48" s="263" t="s">
        <v>535</v>
      </c>
      <c r="K48" s="298"/>
      <c r="L48" s="289" t="s">
        <v>533</v>
      </c>
      <c r="M48" s="289" t="s">
        <v>534</v>
      </c>
      <c r="N48" s="263" t="s">
        <v>535</v>
      </c>
      <c r="O48" s="298"/>
      <c r="P48" s="289" t="s">
        <v>533</v>
      </c>
      <c r="Q48" s="289" t="s">
        <v>534</v>
      </c>
      <c r="R48" s="263" t="s">
        <v>535</v>
      </c>
      <c r="S48" s="298"/>
    </row>
    <row r="49" spans="2:19" ht="30" customHeight="1" outlineLevel="1">
      <c r="B49" s="510"/>
      <c r="C49" s="510"/>
      <c r="D49" s="515"/>
      <c r="E49" s="515"/>
      <c r="F49" s="263" t="s">
        <v>536</v>
      </c>
      <c r="G49" s="299"/>
      <c r="H49" s="517"/>
      <c r="I49" s="517"/>
      <c r="J49" s="263" t="s">
        <v>536</v>
      </c>
      <c r="K49" s="300"/>
      <c r="L49" s="517"/>
      <c r="M49" s="517"/>
      <c r="N49" s="263" t="s">
        <v>536</v>
      </c>
      <c r="O49" s="300"/>
      <c r="P49" s="517"/>
      <c r="Q49" s="517"/>
      <c r="R49" s="263" t="s">
        <v>536</v>
      </c>
      <c r="S49" s="300"/>
    </row>
    <row r="50" spans="2:19" ht="30" customHeight="1" outlineLevel="1">
      <c r="B50" s="511"/>
      <c r="C50" s="511"/>
      <c r="D50" s="516"/>
      <c r="E50" s="516"/>
      <c r="F50" s="263" t="s">
        <v>537</v>
      </c>
      <c r="G50" s="293"/>
      <c r="H50" s="518"/>
      <c r="I50" s="518"/>
      <c r="J50" s="263" t="s">
        <v>537</v>
      </c>
      <c r="K50" s="296"/>
      <c r="L50" s="518"/>
      <c r="M50" s="518"/>
      <c r="N50" s="263" t="s">
        <v>537</v>
      </c>
      <c r="O50" s="296"/>
      <c r="P50" s="518"/>
      <c r="Q50" s="518"/>
      <c r="R50" s="263" t="s">
        <v>537</v>
      </c>
      <c r="S50" s="296"/>
    </row>
    <row r="51" spans="3:4" ht="30" customHeight="1" thickBot="1">
      <c r="C51" s="301"/>
      <c r="D51" s="302"/>
    </row>
    <row r="52" spans="4:19" ht="30" customHeight="1" thickBot="1">
      <c r="D52" s="490" t="s">
        <v>510</v>
      </c>
      <c r="E52" s="491"/>
      <c r="F52" s="491"/>
      <c r="G52" s="492"/>
      <c r="H52" s="490" t="s">
        <v>511</v>
      </c>
      <c r="I52" s="491"/>
      <c r="J52" s="491"/>
      <c r="K52" s="492"/>
      <c r="L52" s="490" t="s">
        <v>512</v>
      </c>
      <c r="M52" s="491"/>
      <c r="N52" s="491"/>
      <c r="O52" s="492"/>
      <c r="P52" s="490" t="s">
        <v>513</v>
      </c>
      <c r="Q52" s="491"/>
      <c r="R52" s="491"/>
      <c r="S52" s="492"/>
    </row>
    <row r="53" spans="2:19" ht="30" customHeight="1">
      <c r="B53" s="493" t="s">
        <v>538</v>
      </c>
      <c r="C53" s="493" t="s">
        <v>539</v>
      </c>
      <c r="D53" s="519" t="s">
        <v>540</v>
      </c>
      <c r="E53" s="520"/>
      <c r="F53" s="303" t="s">
        <v>508</v>
      </c>
      <c r="G53" s="304" t="s">
        <v>541</v>
      </c>
      <c r="H53" s="519" t="s">
        <v>540</v>
      </c>
      <c r="I53" s="520"/>
      <c r="J53" s="303" t="s">
        <v>508</v>
      </c>
      <c r="K53" s="304" t="s">
        <v>541</v>
      </c>
      <c r="L53" s="519" t="s">
        <v>540</v>
      </c>
      <c r="M53" s="520"/>
      <c r="N53" s="303" t="s">
        <v>508</v>
      </c>
      <c r="O53" s="304" t="s">
        <v>541</v>
      </c>
      <c r="P53" s="519" t="s">
        <v>540</v>
      </c>
      <c r="Q53" s="520"/>
      <c r="R53" s="303" t="s">
        <v>508</v>
      </c>
      <c r="S53" s="304" t="s">
        <v>541</v>
      </c>
    </row>
    <row r="54" spans="2:19" ht="45" customHeight="1">
      <c r="B54" s="494"/>
      <c r="C54" s="494"/>
      <c r="D54" s="283" t="s">
        <v>518</v>
      </c>
      <c r="E54" s="284">
        <v>30</v>
      </c>
      <c r="F54" s="501" t="s">
        <v>509</v>
      </c>
      <c r="G54" s="503" t="s">
        <v>619</v>
      </c>
      <c r="H54" s="283" t="s">
        <v>518</v>
      </c>
      <c r="I54" s="285">
        <v>30</v>
      </c>
      <c r="J54" s="505" t="s">
        <v>509</v>
      </c>
      <c r="K54" s="507" t="s">
        <v>542</v>
      </c>
      <c r="L54" s="283" t="s">
        <v>518</v>
      </c>
      <c r="M54" s="285">
        <v>30</v>
      </c>
      <c r="N54" s="505" t="s">
        <v>509</v>
      </c>
      <c r="O54" s="507" t="s">
        <v>542</v>
      </c>
      <c r="P54" s="283" t="s">
        <v>518</v>
      </c>
      <c r="Q54" s="285"/>
      <c r="R54" s="505"/>
      <c r="S54" s="507"/>
    </row>
    <row r="55" spans="2:19" ht="45" customHeight="1">
      <c r="B55" s="495"/>
      <c r="C55" s="495"/>
      <c r="D55" s="286" t="s">
        <v>526</v>
      </c>
      <c r="E55" s="287">
        <v>0.16</v>
      </c>
      <c r="F55" s="502"/>
      <c r="G55" s="504"/>
      <c r="H55" s="286" t="s">
        <v>526</v>
      </c>
      <c r="I55" s="288">
        <v>0.2</v>
      </c>
      <c r="J55" s="506"/>
      <c r="K55" s="508"/>
      <c r="L55" s="286" t="s">
        <v>526</v>
      </c>
      <c r="M55" s="288">
        <v>0.2</v>
      </c>
      <c r="N55" s="506"/>
      <c r="O55" s="508"/>
      <c r="P55" s="286" t="s">
        <v>526</v>
      </c>
      <c r="Q55" s="288"/>
      <c r="R55" s="506"/>
      <c r="S55" s="508"/>
    </row>
    <row r="56" spans="2:19" ht="30" customHeight="1">
      <c r="B56" s="509" t="s">
        <v>543</v>
      </c>
      <c r="C56" s="509" t="s">
        <v>544</v>
      </c>
      <c r="D56" s="289" t="s">
        <v>545</v>
      </c>
      <c r="E56" s="349" t="s">
        <v>546</v>
      </c>
      <c r="F56" s="521" t="s">
        <v>547</v>
      </c>
      <c r="G56" s="522"/>
      <c r="H56" s="289" t="s">
        <v>545</v>
      </c>
      <c r="I56" s="349" t="s">
        <v>546</v>
      </c>
      <c r="J56" s="521" t="s">
        <v>547</v>
      </c>
      <c r="K56" s="522"/>
      <c r="L56" s="289" t="s">
        <v>545</v>
      </c>
      <c r="M56" s="349" t="s">
        <v>546</v>
      </c>
      <c r="N56" s="521" t="s">
        <v>547</v>
      </c>
      <c r="O56" s="522"/>
      <c r="P56" s="289" t="s">
        <v>545</v>
      </c>
      <c r="Q56" s="349" t="s">
        <v>546</v>
      </c>
      <c r="R56" s="521" t="s">
        <v>547</v>
      </c>
      <c r="S56" s="522"/>
    </row>
    <row r="57" spans="2:19" ht="30" customHeight="1">
      <c r="B57" s="510"/>
      <c r="C57" s="511"/>
      <c r="D57" s="305">
        <v>30</v>
      </c>
      <c r="E57" s="306">
        <v>0.16</v>
      </c>
      <c r="F57" s="523" t="s">
        <v>548</v>
      </c>
      <c r="G57" s="524"/>
      <c r="H57" s="307">
        <v>30</v>
      </c>
      <c r="I57" s="308">
        <v>0.2</v>
      </c>
      <c r="J57" s="525"/>
      <c r="K57" s="526"/>
      <c r="L57" s="307">
        <v>30</v>
      </c>
      <c r="M57" s="308">
        <v>0.2</v>
      </c>
      <c r="N57" s="525" t="s">
        <v>548</v>
      </c>
      <c r="O57" s="526"/>
      <c r="P57" s="307"/>
      <c r="Q57" s="308"/>
      <c r="R57" s="525"/>
      <c r="S57" s="526"/>
    </row>
    <row r="58" spans="2:19" ht="30" customHeight="1">
      <c r="B58" s="510"/>
      <c r="C58" s="509" t="s">
        <v>549</v>
      </c>
      <c r="D58" s="309" t="s">
        <v>547</v>
      </c>
      <c r="E58" s="348" t="s">
        <v>530</v>
      </c>
      <c r="F58" s="289" t="s">
        <v>508</v>
      </c>
      <c r="G58" s="354" t="s">
        <v>541</v>
      </c>
      <c r="H58" s="309" t="s">
        <v>547</v>
      </c>
      <c r="I58" s="348" t="s">
        <v>530</v>
      </c>
      <c r="J58" s="289" t="s">
        <v>508</v>
      </c>
      <c r="K58" s="354" t="s">
        <v>541</v>
      </c>
      <c r="L58" s="309" t="s">
        <v>547</v>
      </c>
      <c r="M58" s="348" t="s">
        <v>530</v>
      </c>
      <c r="N58" s="289" t="s">
        <v>508</v>
      </c>
      <c r="O58" s="354" t="s">
        <v>541</v>
      </c>
      <c r="P58" s="309" t="s">
        <v>547</v>
      </c>
      <c r="Q58" s="348" t="s">
        <v>530</v>
      </c>
      <c r="R58" s="289" t="s">
        <v>508</v>
      </c>
      <c r="S58" s="354" t="s">
        <v>541</v>
      </c>
    </row>
    <row r="59" spans="2:19" ht="30" customHeight="1">
      <c r="B59" s="511"/>
      <c r="C59" s="527"/>
      <c r="D59" s="310" t="s">
        <v>548</v>
      </c>
      <c r="E59" s="311" t="s">
        <v>550</v>
      </c>
      <c r="F59" s="292" t="s">
        <v>509</v>
      </c>
      <c r="G59" s="312" t="s">
        <v>619</v>
      </c>
      <c r="H59" s="313" t="s">
        <v>548</v>
      </c>
      <c r="I59" s="314" t="s">
        <v>550</v>
      </c>
      <c r="J59" s="294" t="s">
        <v>509</v>
      </c>
      <c r="K59" s="315" t="s">
        <v>542</v>
      </c>
      <c r="L59" s="313" t="s">
        <v>548</v>
      </c>
      <c r="M59" s="314" t="s">
        <v>550</v>
      </c>
      <c r="N59" s="294" t="s">
        <v>509</v>
      </c>
      <c r="O59" s="315" t="s">
        <v>542</v>
      </c>
      <c r="P59" s="313"/>
      <c r="Q59" s="314"/>
      <c r="R59" s="294"/>
      <c r="S59" s="315"/>
    </row>
    <row r="60" spans="2:4" ht="30" customHeight="1" thickBot="1">
      <c r="B60" s="279"/>
      <c r="C60" s="316"/>
      <c r="D60" s="302"/>
    </row>
    <row r="61" spans="2:19" ht="30" customHeight="1" thickBot="1">
      <c r="B61" s="279"/>
      <c r="C61" s="279"/>
      <c r="D61" s="490" t="s">
        <v>510</v>
      </c>
      <c r="E61" s="491"/>
      <c r="F61" s="491"/>
      <c r="G61" s="491"/>
      <c r="H61" s="490" t="s">
        <v>511</v>
      </c>
      <c r="I61" s="491"/>
      <c r="J61" s="491"/>
      <c r="K61" s="492"/>
      <c r="L61" s="491" t="s">
        <v>512</v>
      </c>
      <c r="M61" s="491"/>
      <c r="N61" s="491"/>
      <c r="O61" s="491"/>
      <c r="P61" s="490" t="s">
        <v>513</v>
      </c>
      <c r="Q61" s="491"/>
      <c r="R61" s="491"/>
      <c r="S61" s="492"/>
    </row>
    <row r="62" spans="2:19" ht="30" customHeight="1">
      <c r="B62" s="493" t="s">
        <v>551</v>
      </c>
      <c r="C62" s="493" t="s">
        <v>552</v>
      </c>
      <c r="D62" s="499" t="s">
        <v>553</v>
      </c>
      <c r="E62" s="500"/>
      <c r="F62" s="519" t="s">
        <v>508</v>
      </c>
      <c r="G62" s="528"/>
      <c r="H62" s="529" t="s">
        <v>553</v>
      </c>
      <c r="I62" s="500"/>
      <c r="J62" s="519" t="s">
        <v>508</v>
      </c>
      <c r="K62" s="530"/>
      <c r="L62" s="529" t="s">
        <v>553</v>
      </c>
      <c r="M62" s="500"/>
      <c r="N62" s="519" t="s">
        <v>508</v>
      </c>
      <c r="O62" s="530"/>
      <c r="P62" s="529" t="s">
        <v>553</v>
      </c>
      <c r="Q62" s="500"/>
      <c r="R62" s="519" t="s">
        <v>508</v>
      </c>
      <c r="S62" s="530"/>
    </row>
    <row r="63" spans="2:19" ht="36.75" customHeight="1">
      <c r="B63" s="495"/>
      <c r="C63" s="495"/>
      <c r="D63" s="531">
        <v>0.25</v>
      </c>
      <c r="E63" s="532"/>
      <c r="F63" s="533" t="s">
        <v>554</v>
      </c>
      <c r="G63" s="534"/>
      <c r="H63" s="535">
        <v>60</v>
      </c>
      <c r="I63" s="536"/>
      <c r="J63" s="537" t="s">
        <v>554</v>
      </c>
      <c r="K63" s="538"/>
      <c r="L63" s="535">
        <v>45</v>
      </c>
      <c r="M63" s="536"/>
      <c r="N63" s="537" t="s">
        <v>554</v>
      </c>
      <c r="O63" s="538"/>
      <c r="P63" s="535"/>
      <c r="Q63" s="536"/>
      <c r="R63" s="537"/>
      <c r="S63" s="538"/>
    </row>
    <row r="64" spans="2:19" ht="45" customHeight="1">
      <c r="B64" s="509" t="s">
        <v>555</v>
      </c>
      <c r="C64" s="509" t="s">
        <v>556</v>
      </c>
      <c r="D64" s="289" t="s">
        <v>557</v>
      </c>
      <c r="E64" s="289" t="s">
        <v>558</v>
      </c>
      <c r="F64" s="521" t="s">
        <v>559</v>
      </c>
      <c r="G64" s="522"/>
      <c r="H64" s="317" t="s">
        <v>557</v>
      </c>
      <c r="I64" s="289" t="s">
        <v>558</v>
      </c>
      <c r="J64" s="539" t="s">
        <v>559</v>
      </c>
      <c r="K64" s="522"/>
      <c r="L64" s="317" t="s">
        <v>557</v>
      </c>
      <c r="M64" s="289" t="s">
        <v>558</v>
      </c>
      <c r="N64" s="539" t="s">
        <v>559</v>
      </c>
      <c r="O64" s="522"/>
      <c r="P64" s="317" t="s">
        <v>557</v>
      </c>
      <c r="Q64" s="289" t="s">
        <v>558</v>
      </c>
      <c r="R64" s="539" t="s">
        <v>559</v>
      </c>
      <c r="S64" s="522"/>
    </row>
    <row r="65" spans="2:19" ht="27" customHeight="1">
      <c r="B65" s="511"/>
      <c r="C65" s="511"/>
      <c r="D65" s="305">
        <v>10000</v>
      </c>
      <c r="E65" s="306">
        <v>0.3</v>
      </c>
      <c r="F65" s="540" t="s">
        <v>560</v>
      </c>
      <c r="G65" s="540"/>
      <c r="H65" s="307">
        <v>3000</v>
      </c>
      <c r="I65" s="308">
        <v>0.3</v>
      </c>
      <c r="J65" s="541" t="s">
        <v>620</v>
      </c>
      <c r="K65" s="542"/>
      <c r="L65" s="307">
        <v>2508</v>
      </c>
      <c r="M65" s="308">
        <v>0.25</v>
      </c>
      <c r="N65" s="541" t="s">
        <v>560</v>
      </c>
      <c r="O65" s="542"/>
      <c r="P65" s="307"/>
      <c r="Q65" s="308"/>
      <c r="R65" s="541"/>
      <c r="S65" s="542"/>
    </row>
    <row r="66" spans="2:3" ht="33.75" customHeight="1" thickBot="1">
      <c r="B66" s="279"/>
      <c r="C66" s="279"/>
    </row>
    <row r="67" spans="2:19" ht="37.5" customHeight="1" thickBot="1">
      <c r="B67" s="279"/>
      <c r="C67" s="279"/>
      <c r="D67" s="490" t="s">
        <v>510</v>
      </c>
      <c r="E67" s="491"/>
      <c r="F67" s="491"/>
      <c r="G67" s="492"/>
      <c r="H67" s="491" t="s">
        <v>511</v>
      </c>
      <c r="I67" s="491"/>
      <c r="J67" s="491"/>
      <c r="K67" s="492"/>
      <c r="L67" s="491" t="s">
        <v>512</v>
      </c>
      <c r="M67" s="491"/>
      <c r="N67" s="491"/>
      <c r="O67" s="491"/>
      <c r="P67" s="491" t="s">
        <v>511</v>
      </c>
      <c r="Q67" s="491"/>
      <c r="R67" s="491"/>
      <c r="S67" s="492"/>
    </row>
    <row r="68" spans="2:19" ht="37.5" customHeight="1">
      <c r="B68" s="493" t="s">
        <v>561</v>
      </c>
      <c r="C68" s="493" t="s">
        <v>562</v>
      </c>
      <c r="D68" s="318" t="s">
        <v>563</v>
      </c>
      <c r="E68" s="303" t="s">
        <v>564</v>
      </c>
      <c r="F68" s="519" t="s">
        <v>565</v>
      </c>
      <c r="G68" s="530"/>
      <c r="H68" s="318" t="s">
        <v>563</v>
      </c>
      <c r="I68" s="303" t="s">
        <v>564</v>
      </c>
      <c r="J68" s="519" t="s">
        <v>565</v>
      </c>
      <c r="K68" s="530"/>
      <c r="L68" s="318" t="s">
        <v>563</v>
      </c>
      <c r="M68" s="303" t="s">
        <v>564</v>
      </c>
      <c r="N68" s="519" t="s">
        <v>565</v>
      </c>
      <c r="O68" s="530"/>
      <c r="P68" s="318" t="s">
        <v>563</v>
      </c>
      <c r="Q68" s="303" t="s">
        <v>564</v>
      </c>
      <c r="R68" s="519" t="s">
        <v>565</v>
      </c>
      <c r="S68" s="530"/>
    </row>
    <row r="69" spans="2:19" ht="44.25" customHeight="1">
      <c r="B69" s="494"/>
      <c r="C69" s="495"/>
      <c r="D69" s="319" t="s">
        <v>554</v>
      </c>
      <c r="E69" s="320" t="s">
        <v>621</v>
      </c>
      <c r="F69" s="543" t="s">
        <v>567</v>
      </c>
      <c r="G69" s="544"/>
      <c r="H69" s="321" t="s">
        <v>554</v>
      </c>
      <c r="I69" s="322" t="s">
        <v>550</v>
      </c>
      <c r="J69" s="545" t="s">
        <v>622</v>
      </c>
      <c r="K69" s="546"/>
      <c r="L69" s="321" t="s">
        <v>554</v>
      </c>
      <c r="M69" s="322" t="s">
        <v>550</v>
      </c>
      <c r="N69" s="545" t="s">
        <v>567</v>
      </c>
      <c r="O69" s="546"/>
      <c r="P69" s="321"/>
      <c r="Q69" s="322"/>
      <c r="R69" s="545"/>
      <c r="S69" s="546"/>
    </row>
    <row r="70" spans="2:19" ht="36.75" customHeight="1">
      <c r="B70" s="494"/>
      <c r="C70" s="493" t="s">
        <v>623</v>
      </c>
      <c r="D70" s="289" t="s">
        <v>508</v>
      </c>
      <c r="E70" s="357" t="s">
        <v>568</v>
      </c>
      <c r="F70" s="521" t="s">
        <v>569</v>
      </c>
      <c r="G70" s="522"/>
      <c r="H70" s="289" t="s">
        <v>508</v>
      </c>
      <c r="I70" s="357" t="s">
        <v>568</v>
      </c>
      <c r="J70" s="521" t="s">
        <v>569</v>
      </c>
      <c r="K70" s="522"/>
      <c r="L70" s="289" t="s">
        <v>508</v>
      </c>
      <c r="M70" s="357" t="s">
        <v>568</v>
      </c>
      <c r="N70" s="521" t="s">
        <v>569</v>
      </c>
      <c r="O70" s="522"/>
      <c r="P70" s="289" t="s">
        <v>508</v>
      </c>
      <c r="Q70" s="357" t="s">
        <v>568</v>
      </c>
      <c r="R70" s="521" t="s">
        <v>569</v>
      </c>
      <c r="S70" s="522"/>
    </row>
    <row r="71" spans="2:19" ht="30" customHeight="1">
      <c r="B71" s="494"/>
      <c r="C71" s="494"/>
      <c r="D71" s="292" t="s">
        <v>509</v>
      </c>
      <c r="E71" s="320" t="s">
        <v>570</v>
      </c>
      <c r="F71" s="533" t="s">
        <v>571</v>
      </c>
      <c r="G71" s="547"/>
      <c r="H71" s="294" t="s">
        <v>509</v>
      </c>
      <c r="I71" s="322" t="s">
        <v>570</v>
      </c>
      <c r="J71" s="537" t="s">
        <v>624</v>
      </c>
      <c r="K71" s="538"/>
      <c r="L71" s="294" t="s">
        <v>509</v>
      </c>
      <c r="M71" s="322" t="s">
        <v>570</v>
      </c>
      <c r="N71" s="537" t="s">
        <v>571</v>
      </c>
      <c r="O71" s="538"/>
      <c r="P71" s="294"/>
      <c r="Q71" s="322"/>
      <c r="R71" s="537"/>
      <c r="S71" s="538"/>
    </row>
    <row r="72" spans="2:19" ht="30" customHeight="1" outlineLevel="1">
      <c r="B72" s="494"/>
      <c r="C72" s="494"/>
      <c r="D72" s="292" t="s">
        <v>572</v>
      </c>
      <c r="E72" s="320" t="s">
        <v>570</v>
      </c>
      <c r="F72" s="533" t="s">
        <v>625</v>
      </c>
      <c r="G72" s="547"/>
      <c r="H72" s="294" t="s">
        <v>572</v>
      </c>
      <c r="I72" s="322" t="s">
        <v>570</v>
      </c>
      <c r="J72" s="537" t="s">
        <v>571</v>
      </c>
      <c r="K72" s="538"/>
      <c r="L72" s="294" t="s">
        <v>572</v>
      </c>
      <c r="M72" s="322" t="s">
        <v>570</v>
      </c>
      <c r="N72" s="537" t="s">
        <v>571</v>
      </c>
      <c r="O72" s="538"/>
      <c r="P72" s="294"/>
      <c r="Q72" s="322"/>
      <c r="R72" s="537"/>
      <c r="S72" s="538"/>
    </row>
    <row r="73" spans="2:19" ht="30" customHeight="1" outlineLevel="1">
      <c r="B73" s="494"/>
      <c r="C73" s="494"/>
      <c r="D73" s="292"/>
      <c r="E73" s="320"/>
      <c r="F73" s="533"/>
      <c r="G73" s="547"/>
      <c r="H73" s="294"/>
      <c r="I73" s="322"/>
      <c r="J73" s="537"/>
      <c r="K73" s="538"/>
      <c r="L73" s="294"/>
      <c r="M73" s="322"/>
      <c r="N73" s="537"/>
      <c r="O73" s="538"/>
      <c r="P73" s="294"/>
      <c r="Q73" s="322"/>
      <c r="R73" s="537"/>
      <c r="S73" s="538"/>
    </row>
    <row r="74" spans="2:19" ht="30" customHeight="1" outlineLevel="1">
      <c r="B74" s="494"/>
      <c r="C74" s="494"/>
      <c r="D74" s="292"/>
      <c r="E74" s="320"/>
      <c r="F74" s="533"/>
      <c r="G74" s="547"/>
      <c r="H74" s="294"/>
      <c r="I74" s="322"/>
      <c r="J74" s="537"/>
      <c r="K74" s="538"/>
      <c r="L74" s="294"/>
      <c r="M74" s="322"/>
      <c r="N74" s="537"/>
      <c r="O74" s="538"/>
      <c r="P74" s="294"/>
      <c r="Q74" s="322"/>
      <c r="R74" s="537"/>
      <c r="S74" s="538"/>
    </row>
    <row r="75" spans="2:19" ht="30" customHeight="1" outlineLevel="1">
      <c r="B75" s="494"/>
      <c r="C75" s="494"/>
      <c r="D75" s="292"/>
      <c r="E75" s="320"/>
      <c r="F75" s="533"/>
      <c r="G75" s="547"/>
      <c r="H75" s="294"/>
      <c r="I75" s="322"/>
      <c r="J75" s="537"/>
      <c r="K75" s="538"/>
      <c r="L75" s="294"/>
      <c r="M75" s="322"/>
      <c r="N75" s="537"/>
      <c r="O75" s="538"/>
      <c r="P75" s="294"/>
      <c r="Q75" s="322"/>
      <c r="R75" s="537"/>
      <c r="S75" s="538"/>
    </row>
    <row r="76" spans="2:19" ht="30" customHeight="1" outlineLevel="1">
      <c r="B76" s="495"/>
      <c r="C76" s="495"/>
      <c r="D76" s="292"/>
      <c r="E76" s="320"/>
      <c r="F76" s="533"/>
      <c r="G76" s="547"/>
      <c r="H76" s="294"/>
      <c r="I76" s="322"/>
      <c r="J76" s="537"/>
      <c r="K76" s="538"/>
      <c r="L76" s="294"/>
      <c r="M76" s="322"/>
      <c r="N76" s="537"/>
      <c r="O76" s="538"/>
      <c r="P76" s="294"/>
      <c r="Q76" s="322"/>
      <c r="R76" s="537"/>
      <c r="S76" s="538"/>
    </row>
    <row r="77" spans="2:19" ht="35.25" customHeight="1">
      <c r="B77" s="509" t="s">
        <v>573</v>
      </c>
      <c r="C77" s="548" t="s">
        <v>574</v>
      </c>
      <c r="D77" s="349" t="s">
        <v>575</v>
      </c>
      <c r="E77" s="521" t="s">
        <v>547</v>
      </c>
      <c r="F77" s="549"/>
      <c r="G77" s="290" t="s">
        <v>508</v>
      </c>
      <c r="H77" s="349" t="s">
        <v>575</v>
      </c>
      <c r="I77" s="521" t="s">
        <v>547</v>
      </c>
      <c r="J77" s="549"/>
      <c r="K77" s="290" t="s">
        <v>508</v>
      </c>
      <c r="L77" s="349" t="s">
        <v>575</v>
      </c>
      <c r="M77" s="521" t="s">
        <v>547</v>
      </c>
      <c r="N77" s="549"/>
      <c r="O77" s="290" t="s">
        <v>508</v>
      </c>
      <c r="P77" s="349" t="s">
        <v>575</v>
      </c>
      <c r="Q77" s="521" t="s">
        <v>547</v>
      </c>
      <c r="R77" s="549"/>
      <c r="S77" s="290" t="s">
        <v>508</v>
      </c>
    </row>
    <row r="78" spans="2:19" ht="35.25" customHeight="1">
      <c r="B78" s="510"/>
      <c r="C78" s="548"/>
      <c r="D78" s="351"/>
      <c r="E78" s="550"/>
      <c r="F78" s="551"/>
      <c r="G78" s="323"/>
      <c r="H78" s="352"/>
      <c r="I78" s="552"/>
      <c r="J78" s="553"/>
      <c r="K78" s="324"/>
      <c r="L78" s="352"/>
      <c r="M78" s="552"/>
      <c r="N78" s="553"/>
      <c r="O78" s="324"/>
      <c r="P78" s="352"/>
      <c r="Q78" s="552"/>
      <c r="R78" s="553"/>
      <c r="S78" s="324"/>
    </row>
    <row r="79" spans="2:19" ht="35.25" customHeight="1" hidden="1" outlineLevel="1">
      <c r="B79" s="510"/>
      <c r="C79" s="548"/>
      <c r="D79" s="351"/>
      <c r="E79" s="550"/>
      <c r="F79" s="551"/>
      <c r="G79" s="323"/>
      <c r="H79" s="352"/>
      <c r="I79" s="552"/>
      <c r="J79" s="553"/>
      <c r="K79" s="324"/>
      <c r="L79" s="352"/>
      <c r="M79" s="552"/>
      <c r="N79" s="553"/>
      <c r="O79" s="324"/>
      <c r="P79" s="352"/>
      <c r="Q79" s="552"/>
      <c r="R79" s="553"/>
      <c r="S79" s="324"/>
    </row>
    <row r="80" spans="2:19" ht="35.25" customHeight="1" hidden="1" outlineLevel="1">
      <c r="B80" s="510"/>
      <c r="C80" s="548"/>
      <c r="D80" s="351"/>
      <c r="E80" s="550"/>
      <c r="F80" s="551"/>
      <c r="G80" s="323"/>
      <c r="H80" s="352"/>
      <c r="I80" s="552"/>
      <c r="J80" s="553"/>
      <c r="K80" s="324"/>
      <c r="L80" s="352"/>
      <c r="M80" s="552"/>
      <c r="N80" s="553"/>
      <c r="O80" s="324"/>
      <c r="P80" s="352"/>
      <c r="Q80" s="552"/>
      <c r="R80" s="553"/>
      <c r="S80" s="324"/>
    </row>
    <row r="81" spans="2:19" ht="35.25" customHeight="1" hidden="1" outlineLevel="1">
      <c r="B81" s="510"/>
      <c r="C81" s="548"/>
      <c r="D81" s="351"/>
      <c r="E81" s="550"/>
      <c r="F81" s="551"/>
      <c r="G81" s="323"/>
      <c r="H81" s="352"/>
      <c r="I81" s="552"/>
      <c r="J81" s="553"/>
      <c r="K81" s="324"/>
      <c r="L81" s="352"/>
      <c r="M81" s="552"/>
      <c r="N81" s="553"/>
      <c r="O81" s="324"/>
      <c r="P81" s="352"/>
      <c r="Q81" s="552"/>
      <c r="R81" s="553"/>
      <c r="S81" s="324"/>
    </row>
    <row r="82" spans="2:19" ht="35.25" customHeight="1" hidden="1" outlineLevel="1">
      <c r="B82" s="510"/>
      <c r="C82" s="548"/>
      <c r="D82" s="351"/>
      <c r="E82" s="550"/>
      <c r="F82" s="551"/>
      <c r="G82" s="323"/>
      <c r="H82" s="352"/>
      <c r="I82" s="552"/>
      <c r="J82" s="553"/>
      <c r="K82" s="324"/>
      <c r="L82" s="352"/>
      <c r="M82" s="552"/>
      <c r="N82" s="553"/>
      <c r="O82" s="324"/>
      <c r="P82" s="352"/>
      <c r="Q82" s="552"/>
      <c r="R82" s="553"/>
      <c r="S82" s="324"/>
    </row>
    <row r="83" spans="2:19" ht="33" customHeight="1" hidden="1" outlineLevel="1">
      <c r="B83" s="511"/>
      <c r="C83" s="548"/>
      <c r="D83" s="351"/>
      <c r="E83" s="550"/>
      <c r="F83" s="551"/>
      <c r="G83" s="323"/>
      <c r="H83" s="352"/>
      <c r="I83" s="552"/>
      <c r="J83" s="553"/>
      <c r="K83" s="324"/>
      <c r="L83" s="352"/>
      <c r="M83" s="552"/>
      <c r="N83" s="553"/>
      <c r="O83" s="324"/>
      <c r="P83" s="352"/>
      <c r="Q83" s="552"/>
      <c r="R83" s="553"/>
      <c r="S83" s="324"/>
    </row>
    <row r="84" spans="2:4" ht="31.5" customHeight="1" collapsed="1" thickBot="1">
      <c r="B84" s="279"/>
      <c r="C84" s="325"/>
      <c r="D84" s="302"/>
    </row>
    <row r="85" spans="2:19" ht="30.75" customHeight="1" thickBot="1">
      <c r="B85" s="279"/>
      <c r="C85" s="279"/>
      <c r="D85" s="490" t="s">
        <v>510</v>
      </c>
      <c r="E85" s="491"/>
      <c r="F85" s="491"/>
      <c r="G85" s="492"/>
      <c r="H85" s="554" t="s">
        <v>511</v>
      </c>
      <c r="I85" s="555"/>
      <c r="J85" s="555"/>
      <c r="K85" s="556"/>
      <c r="L85" s="490" t="s">
        <v>512</v>
      </c>
      <c r="M85" s="491"/>
      <c r="N85" s="491"/>
      <c r="O85" s="492"/>
      <c r="P85" s="491" t="s">
        <v>511</v>
      </c>
      <c r="Q85" s="491"/>
      <c r="R85" s="491"/>
      <c r="S85" s="492"/>
    </row>
    <row r="86" spans="2:19" ht="30.75" customHeight="1">
      <c r="B86" s="493" t="s">
        <v>576</v>
      </c>
      <c r="C86" s="493" t="s">
        <v>577</v>
      </c>
      <c r="D86" s="519" t="s">
        <v>578</v>
      </c>
      <c r="E86" s="520"/>
      <c r="F86" s="303" t="s">
        <v>508</v>
      </c>
      <c r="G86" s="326" t="s">
        <v>547</v>
      </c>
      <c r="H86" s="557" t="s">
        <v>578</v>
      </c>
      <c r="I86" s="520"/>
      <c r="J86" s="303" t="s">
        <v>508</v>
      </c>
      <c r="K86" s="326" t="s">
        <v>547</v>
      </c>
      <c r="L86" s="557" t="s">
        <v>578</v>
      </c>
      <c r="M86" s="520"/>
      <c r="N86" s="303" t="s">
        <v>508</v>
      </c>
      <c r="O86" s="326" t="s">
        <v>547</v>
      </c>
      <c r="P86" s="557" t="s">
        <v>578</v>
      </c>
      <c r="Q86" s="520"/>
      <c r="R86" s="303" t="s">
        <v>508</v>
      </c>
      <c r="S86" s="326" t="s">
        <v>547</v>
      </c>
    </row>
    <row r="87" spans="2:19" ht="29.25" customHeight="1">
      <c r="B87" s="495"/>
      <c r="C87" s="495"/>
      <c r="D87" s="533" t="s">
        <v>626</v>
      </c>
      <c r="E87" s="558"/>
      <c r="F87" s="319" t="s">
        <v>509</v>
      </c>
      <c r="G87" s="327" t="s">
        <v>627</v>
      </c>
      <c r="H87" s="353" t="s">
        <v>628</v>
      </c>
      <c r="I87" s="356"/>
      <c r="J87" s="321" t="s">
        <v>509</v>
      </c>
      <c r="K87" s="328" t="s">
        <v>627</v>
      </c>
      <c r="L87" s="353" t="s">
        <v>586</v>
      </c>
      <c r="M87" s="356"/>
      <c r="N87" s="321" t="s">
        <v>509</v>
      </c>
      <c r="O87" s="328" t="s">
        <v>627</v>
      </c>
      <c r="P87" s="353"/>
      <c r="Q87" s="356"/>
      <c r="R87" s="321"/>
      <c r="S87" s="328"/>
    </row>
    <row r="88" spans="2:19" ht="45" customHeight="1">
      <c r="B88" s="559" t="s">
        <v>579</v>
      </c>
      <c r="C88" s="509" t="s">
        <v>629</v>
      </c>
      <c r="D88" s="289" t="s">
        <v>580</v>
      </c>
      <c r="E88" s="289" t="s">
        <v>581</v>
      </c>
      <c r="F88" s="349" t="s">
        <v>582</v>
      </c>
      <c r="G88" s="290" t="s">
        <v>583</v>
      </c>
      <c r="H88" s="289" t="s">
        <v>580</v>
      </c>
      <c r="I88" s="289" t="s">
        <v>581</v>
      </c>
      <c r="J88" s="349" t="s">
        <v>582</v>
      </c>
      <c r="K88" s="290" t="s">
        <v>583</v>
      </c>
      <c r="L88" s="289" t="s">
        <v>580</v>
      </c>
      <c r="M88" s="289" t="s">
        <v>581</v>
      </c>
      <c r="N88" s="349" t="s">
        <v>582</v>
      </c>
      <c r="O88" s="290" t="s">
        <v>583</v>
      </c>
      <c r="P88" s="289" t="s">
        <v>580</v>
      </c>
      <c r="Q88" s="289" t="s">
        <v>581</v>
      </c>
      <c r="R88" s="349" t="s">
        <v>582</v>
      </c>
      <c r="S88" s="290" t="s">
        <v>583</v>
      </c>
    </row>
    <row r="89" spans="2:19" ht="29.25" customHeight="1">
      <c r="B89" s="559"/>
      <c r="C89" s="510"/>
      <c r="D89" s="560" t="s">
        <v>584</v>
      </c>
      <c r="E89" s="562"/>
      <c r="F89" s="560" t="s">
        <v>585</v>
      </c>
      <c r="G89" s="564" t="s">
        <v>626</v>
      </c>
      <c r="H89" s="566" t="s">
        <v>584</v>
      </c>
      <c r="I89" s="566">
        <v>16</v>
      </c>
      <c r="J89" s="566" t="s">
        <v>585</v>
      </c>
      <c r="K89" s="568" t="s">
        <v>628</v>
      </c>
      <c r="L89" s="566" t="s">
        <v>584</v>
      </c>
      <c r="M89" s="566">
        <v>16</v>
      </c>
      <c r="N89" s="566" t="s">
        <v>585</v>
      </c>
      <c r="O89" s="568" t="s">
        <v>586</v>
      </c>
      <c r="P89" s="566"/>
      <c r="Q89" s="566"/>
      <c r="R89" s="566"/>
      <c r="S89" s="568"/>
    </row>
    <row r="90" spans="2:19" ht="29.25" customHeight="1">
      <c r="B90" s="559"/>
      <c r="C90" s="510"/>
      <c r="D90" s="561"/>
      <c r="E90" s="563"/>
      <c r="F90" s="561"/>
      <c r="G90" s="565"/>
      <c r="H90" s="567"/>
      <c r="I90" s="567"/>
      <c r="J90" s="567"/>
      <c r="K90" s="569"/>
      <c r="L90" s="567"/>
      <c r="M90" s="567"/>
      <c r="N90" s="567"/>
      <c r="O90" s="569"/>
      <c r="P90" s="567"/>
      <c r="Q90" s="567"/>
      <c r="R90" s="567"/>
      <c r="S90" s="569"/>
    </row>
    <row r="91" spans="2:19" ht="24" hidden="1" outlineLevel="1">
      <c r="B91" s="559"/>
      <c r="C91" s="510"/>
      <c r="D91" s="289" t="s">
        <v>580</v>
      </c>
      <c r="E91" s="289" t="s">
        <v>581</v>
      </c>
      <c r="F91" s="349" t="s">
        <v>582</v>
      </c>
      <c r="G91" s="290" t="s">
        <v>583</v>
      </c>
      <c r="H91" s="289" t="s">
        <v>580</v>
      </c>
      <c r="I91" s="289" t="s">
        <v>581</v>
      </c>
      <c r="J91" s="349" t="s">
        <v>582</v>
      </c>
      <c r="K91" s="290" t="s">
        <v>583</v>
      </c>
      <c r="L91" s="289" t="s">
        <v>580</v>
      </c>
      <c r="M91" s="289" t="s">
        <v>581</v>
      </c>
      <c r="N91" s="349" t="s">
        <v>582</v>
      </c>
      <c r="O91" s="290" t="s">
        <v>583</v>
      </c>
      <c r="P91" s="289" t="s">
        <v>580</v>
      </c>
      <c r="Q91" s="289" t="s">
        <v>581</v>
      </c>
      <c r="R91" s="349" t="s">
        <v>582</v>
      </c>
      <c r="S91" s="290" t="s">
        <v>583</v>
      </c>
    </row>
    <row r="92" spans="2:19" ht="29.25" customHeight="1" hidden="1" outlineLevel="1">
      <c r="B92" s="559"/>
      <c r="C92" s="510"/>
      <c r="D92" s="560"/>
      <c r="E92" s="562"/>
      <c r="F92" s="560"/>
      <c r="G92" s="564"/>
      <c r="H92" s="566"/>
      <c r="I92" s="566"/>
      <c r="J92" s="566"/>
      <c r="K92" s="568"/>
      <c r="L92" s="566"/>
      <c r="M92" s="566"/>
      <c r="N92" s="566"/>
      <c r="O92" s="568"/>
      <c r="P92" s="566"/>
      <c r="Q92" s="566"/>
      <c r="R92" s="566"/>
      <c r="S92" s="568"/>
    </row>
    <row r="93" spans="2:19" ht="29.25" customHeight="1" hidden="1" outlineLevel="1">
      <c r="B93" s="559"/>
      <c r="C93" s="510"/>
      <c r="D93" s="561"/>
      <c r="E93" s="563"/>
      <c r="F93" s="561"/>
      <c r="G93" s="565"/>
      <c r="H93" s="567"/>
      <c r="I93" s="567"/>
      <c r="J93" s="567"/>
      <c r="K93" s="569"/>
      <c r="L93" s="567"/>
      <c r="M93" s="567"/>
      <c r="N93" s="567"/>
      <c r="O93" s="569"/>
      <c r="P93" s="567"/>
      <c r="Q93" s="567"/>
      <c r="R93" s="567"/>
      <c r="S93" s="569"/>
    </row>
    <row r="94" spans="2:19" ht="24" hidden="1" outlineLevel="1">
      <c r="B94" s="559"/>
      <c r="C94" s="510"/>
      <c r="D94" s="289" t="s">
        <v>580</v>
      </c>
      <c r="E94" s="289" t="s">
        <v>581</v>
      </c>
      <c r="F94" s="349" t="s">
        <v>582</v>
      </c>
      <c r="G94" s="290" t="s">
        <v>583</v>
      </c>
      <c r="H94" s="289" t="s">
        <v>580</v>
      </c>
      <c r="I94" s="289" t="s">
        <v>581</v>
      </c>
      <c r="J94" s="349" t="s">
        <v>582</v>
      </c>
      <c r="K94" s="290" t="s">
        <v>583</v>
      </c>
      <c r="L94" s="289" t="s">
        <v>580</v>
      </c>
      <c r="M94" s="289" t="s">
        <v>581</v>
      </c>
      <c r="N94" s="349" t="s">
        <v>582</v>
      </c>
      <c r="O94" s="290" t="s">
        <v>583</v>
      </c>
      <c r="P94" s="289" t="s">
        <v>580</v>
      </c>
      <c r="Q94" s="289" t="s">
        <v>581</v>
      </c>
      <c r="R94" s="349" t="s">
        <v>582</v>
      </c>
      <c r="S94" s="290" t="s">
        <v>583</v>
      </c>
    </row>
    <row r="95" spans="2:19" ht="29.25" customHeight="1" hidden="1" outlineLevel="1">
      <c r="B95" s="559"/>
      <c r="C95" s="510"/>
      <c r="D95" s="560"/>
      <c r="E95" s="562"/>
      <c r="F95" s="560"/>
      <c r="G95" s="564"/>
      <c r="H95" s="566"/>
      <c r="I95" s="566"/>
      <c r="J95" s="566"/>
      <c r="K95" s="568"/>
      <c r="L95" s="566"/>
      <c r="M95" s="566"/>
      <c r="N95" s="566"/>
      <c r="O95" s="568"/>
      <c r="P95" s="566"/>
      <c r="Q95" s="566"/>
      <c r="R95" s="566"/>
      <c r="S95" s="568"/>
    </row>
    <row r="96" spans="2:19" ht="29.25" customHeight="1" hidden="1" outlineLevel="1">
      <c r="B96" s="559"/>
      <c r="C96" s="510"/>
      <c r="D96" s="561"/>
      <c r="E96" s="563"/>
      <c r="F96" s="561"/>
      <c r="G96" s="565"/>
      <c r="H96" s="567"/>
      <c r="I96" s="567"/>
      <c r="J96" s="567"/>
      <c r="K96" s="569"/>
      <c r="L96" s="567"/>
      <c r="M96" s="567"/>
      <c r="N96" s="567"/>
      <c r="O96" s="569"/>
      <c r="P96" s="567"/>
      <c r="Q96" s="567"/>
      <c r="R96" s="567"/>
      <c r="S96" s="569"/>
    </row>
    <row r="97" spans="2:19" ht="24" hidden="1" outlineLevel="1">
      <c r="B97" s="559"/>
      <c r="C97" s="510"/>
      <c r="D97" s="289" t="s">
        <v>580</v>
      </c>
      <c r="E97" s="289" t="s">
        <v>581</v>
      </c>
      <c r="F97" s="349" t="s">
        <v>582</v>
      </c>
      <c r="G97" s="290" t="s">
        <v>583</v>
      </c>
      <c r="H97" s="289" t="s">
        <v>580</v>
      </c>
      <c r="I97" s="289" t="s">
        <v>581</v>
      </c>
      <c r="J97" s="349" t="s">
        <v>582</v>
      </c>
      <c r="K97" s="290" t="s">
        <v>583</v>
      </c>
      <c r="L97" s="289" t="s">
        <v>580</v>
      </c>
      <c r="M97" s="289" t="s">
        <v>581</v>
      </c>
      <c r="N97" s="349" t="s">
        <v>582</v>
      </c>
      <c r="O97" s="290" t="s">
        <v>583</v>
      </c>
      <c r="P97" s="289" t="s">
        <v>580</v>
      </c>
      <c r="Q97" s="289" t="s">
        <v>581</v>
      </c>
      <c r="R97" s="349" t="s">
        <v>582</v>
      </c>
      <c r="S97" s="290" t="s">
        <v>583</v>
      </c>
    </row>
    <row r="98" spans="2:19" ht="29.25" customHeight="1" hidden="1" outlineLevel="1">
      <c r="B98" s="559"/>
      <c r="C98" s="510"/>
      <c r="D98" s="560"/>
      <c r="E98" s="562"/>
      <c r="F98" s="560"/>
      <c r="G98" s="564"/>
      <c r="H98" s="566"/>
      <c r="I98" s="566"/>
      <c r="J98" s="566"/>
      <c r="K98" s="568"/>
      <c r="L98" s="566"/>
      <c r="M98" s="566"/>
      <c r="N98" s="566"/>
      <c r="O98" s="568"/>
      <c r="P98" s="566"/>
      <c r="Q98" s="566"/>
      <c r="R98" s="566"/>
      <c r="S98" s="568"/>
    </row>
    <row r="99" spans="2:19" ht="29.25" customHeight="1" hidden="1" outlineLevel="1">
      <c r="B99" s="559"/>
      <c r="C99" s="511"/>
      <c r="D99" s="561"/>
      <c r="E99" s="563"/>
      <c r="F99" s="561"/>
      <c r="G99" s="565"/>
      <c r="H99" s="567"/>
      <c r="I99" s="567"/>
      <c r="J99" s="567"/>
      <c r="K99" s="569"/>
      <c r="L99" s="567"/>
      <c r="M99" s="567"/>
      <c r="N99" s="567"/>
      <c r="O99" s="569"/>
      <c r="P99" s="567"/>
      <c r="Q99" s="567"/>
      <c r="R99" s="567"/>
      <c r="S99" s="569"/>
    </row>
    <row r="100" spans="2:3" ht="15" collapsed="1" thickBot="1">
      <c r="B100" s="279"/>
      <c r="C100" s="279"/>
    </row>
    <row r="101" spans="2:19" ht="15" thickBot="1">
      <c r="B101" s="279"/>
      <c r="C101" s="279"/>
      <c r="D101" s="490" t="s">
        <v>510</v>
      </c>
      <c r="E101" s="491"/>
      <c r="F101" s="491"/>
      <c r="G101" s="492"/>
      <c r="H101" s="554" t="s">
        <v>587</v>
      </c>
      <c r="I101" s="555"/>
      <c r="J101" s="555"/>
      <c r="K101" s="556"/>
      <c r="L101" s="554" t="s">
        <v>512</v>
      </c>
      <c r="M101" s="555"/>
      <c r="N101" s="555"/>
      <c r="O101" s="556"/>
      <c r="P101" s="554" t="s">
        <v>513</v>
      </c>
      <c r="Q101" s="555"/>
      <c r="R101" s="555"/>
      <c r="S101" s="556"/>
    </row>
    <row r="102" spans="2:19" ht="33.75" customHeight="1">
      <c r="B102" s="570" t="s">
        <v>588</v>
      </c>
      <c r="C102" s="493" t="s">
        <v>589</v>
      </c>
      <c r="D102" s="350" t="s">
        <v>590</v>
      </c>
      <c r="E102" s="329" t="s">
        <v>591</v>
      </c>
      <c r="F102" s="519" t="s">
        <v>592</v>
      </c>
      <c r="G102" s="530"/>
      <c r="H102" s="350" t="s">
        <v>590</v>
      </c>
      <c r="I102" s="329" t="s">
        <v>591</v>
      </c>
      <c r="J102" s="519" t="s">
        <v>592</v>
      </c>
      <c r="K102" s="530"/>
      <c r="L102" s="350" t="s">
        <v>590</v>
      </c>
      <c r="M102" s="329" t="s">
        <v>591</v>
      </c>
      <c r="N102" s="519" t="s">
        <v>592</v>
      </c>
      <c r="O102" s="530"/>
      <c r="P102" s="350" t="s">
        <v>590</v>
      </c>
      <c r="Q102" s="329" t="s">
        <v>591</v>
      </c>
      <c r="R102" s="519" t="s">
        <v>592</v>
      </c>
      <c r="S102" s="530"/>
    </row>
    <row r="103" spans="2:19" ht="30" customHeight="1">
      <c r="B103" s="571"/>
      <c r="C103" s="495"/>
      <c r="D103" s="330">
        <v>1000</v>
      </c>
      <c r="E103" s="331">
        <v>0.2</v>
      </c>
      <c r="F103" s="533" t="s">
        <v>630</v>
      </c>
      <c r="G103" s="547"/>
      <c r="H103" s="332">
        <v>1000</v>
      </c>
      <c r="I103" s="333">
        <v>0.25</v>
      </c>
      <c r="J103" s="573" t="s">
        <v>631</v>
      </c>
      <c r="K103" s="574"/>
      <c r="L103" s="332">
        <v>1000</v>
      </c>
      <c r="M103" s="333">
        <v>0.2</v>
      </c>
      <c r="N103" s="573" t="s">
        <v>632</v>
      </c>
      <c r="O103" s="574"/>
      <c r="P103" s="332"/>
      <c r="Q103" s="333"/>
      <c r="R103" s="573"/>
      <c r="S103" s="574"/>
    </row>
    <row r="104" spans="2:19" ht="32.25" customHeight="1">
      <c r="B104" s="571"/>
      <c r="C104" s="570" t="s">
        <v>593</v>
      </c>
      <c r="D104" s="334" t="s">
        <v>590</v>
      </c>
      <c r="E104" s="289" t="s">
        <v>591</v>
      </c>
      <c r="F104" s="289" t="s">
        <v>594</v>
      </c>
      <c r="G104" s="354" t="s">
        <v>595</v>
      </c>
      <c r="H104" s="334" t="s">
        <v>590</v>
      </c>
      <c r="I104" s="289" t="s">
        <v>591</v>
      </c>
      <c r="J104" s="289" t="s">
        <v>594</v>
      </c>
      <c r="K104" s="354" t="s">
        <v>595</v>
      </c>
      <c r="L104" s="334" t="s">
        <v>590</v>
      </c>
      <c r="M104" s="289" t="s">
        <v>591</v>
      </c>
      <c r="N104" s="289" t="s">
        <v>594</v>
      </c>
      <c r="O104" s="354" t="s">
        <v>595</v>
      </c>
      <c r="P104" s="334" t="s">
        <v>590</v>
      </c>
      <c r="Q104" s="289" t="s">
        <v>591</v>
      </c>
      <c r="R104" s="289" t="s">
        <v>594</v>
      </c>
      <c r="S104" s="354" t="s">
        <v>595</v>
      </c>
    </row>
    <row r="105" spans="2:19" ht="27.75" customHeight="1">
      <c r="B105" s="571"/>
      <c r="C105" s="571"/>
      <c r="D105" s="330"/>
      <c r="E105" s="306"/>
      <c r="F105" s="320"/>
      <c r="G105" s="327"/>
      <c r="H105" s="332"/>
      <c r="I105" s="308"/>
      <c r="J105" s="322"/>
      <c r="K105" s="328"/>
      <c r="L105" s="332"/>
      <c r="M105" s="308"/>
      <c r="N105" s="322"/>
      <c r="O105" s="328"/>
      <c r="P105" s="332"/>
      <c r="Q105" s="308"/>
      <c r="R105" s="322"/>
      <c r="S105" s="328"/>
    </row>
    <row r="106" spans="2:19" ht="27.75" customHeight="1" outlineLevel="1">
      <c r="B106" s="571"/>
      <c r="C106" s="571"/>
      <c r="D106" s="334" t="s">
        <v>590</v>
      </c>
      <c r="E106" s="289" t="s">
        <v>591</v>
      </c>
      <c r="F106" s="289" t="s">
        <v>594</v>
      </c>
      <c r="G106" s="354" t="s">
        <v>595</v>
      </c>
      <c r="H106" s="334" t="s">
        <v>590</v>
      </c>
      <c r="I106" s="289" t="s">
        <v>591</v>
      </c>
      <c r="J106" s="289" t="s">
        <v>594</v>
      </c>
      <c r="K106" s="354" t="s">
        <v>595</v>
      </c>
      <c r="L106" s="334" t="s">
        <v>590</v>
      </c>
      <c r="M106" s="289" t="s">
        <v>591</v>
      </c>
      <c r="N106" s="289" t="s">
        <v>594</v>
      </c>
      <c r="O106" s="354" t="s">
        <v>595</v>
      </c>
      <c r="P106" s="334" t="s">
        <v>590</v>
      </c>
      <c r="Q106" s="289" t="s">
        <v>591</v>
      </c>
      <c r="R106" s="289" t="s">
        <v>594</v>
      </c>
      <c r="S106" s="354" t="s">
        <v>595</v>
      </c>
    </row>
    <row r="107" spans="2:19" ht="27.75" customHeight="1" outlineLevel="1">
      <c r="B107" s="571"/>
      <c r="C107" s="571"/>
      <c r="D107" s="330"/>
      <c r="E107" s="306"/>
      <c r="F107" s="320"/>
      <c r="G107" s="327"/>
      <c r="H107" s="332"/>
      <c r="I107" s="308"/>
      <c r="J107" s="322"/>
      <c r="K107" s="328"/>
      <c r="L107" s="332"/>
      <c r="M107" s="308"/>
      <c r="N107" s="322"/>
      <c r="O107" s="328"/>
      <c r="P107" s="332"/>
      <c r="Q107" s="308"/>
      <c r="R107" s="322"/>
      <c r="S107" s="328"/>
    </row>
    <row r="108" spans="2:19" ht="27.75" customHeight="1" outlineLevel="1">
      <c r="B108" s="571"/>
      <c r="C108" s="571"/>
      <c r="D108" s="334" t="s">
        <v>590</v>
      </c>
      <c r="E108" s="289" t="s">
        <v>591</v>
      </c>
      <c r="F108" s="289" t="s">
        <v>594</v>
      </c>
      <c r="G108" s="354" t="s">
        <v>595</v>
      </c>
      <c r="H108" s="334" t="s">
        <v>590</v>
      </c>
      <c r="I108" s="289" t="s">
        <v>591</v>
      </c>
      <c r="J108" s="289" t="s">
        <v>594</v>
      </c>
      <c r="K108" s="354" t="s">
        <v>595</v>
      </c>
      <c r="L108" s="334" t="s">
        <v>590</v>
      </c>
      <c r="M108" s="289" t="s">
        <v>591</v>
      </c>
      <c r="N108" s="289" t="s">
        <v>594</v>
      </c>
      <c r="O108" s="354" t="s">
        <v>595</v>
      </c>
      <c r="P108" s="334" t="s">
        <v>590</v>
      </c>
      <c r="Q108" s="289" t="s">
        <v>591</v>
      </c>
      <c r="R108" s="289" t="s">
        <v>594</v>
      </c>
      <c r="S108" s="354" t="s">
        <v>595</v>
      </c>
    </row>
    <row r="109" spans="2:19" ht="27.75" customHeight="1" outlineLevel="1">
      <c r="B109" s="571"/>
      <c r="C109" s="571"/>
      <c r="D109" s="330"/>
      <c r="E109" s="306"/>
      <c r="F109" s="320"/>
      <c r="G109" s="327"/>
      <c r="H109" s="332"/>
      <c r="I109" s="308"/>
      <c r="J109" s="322"/>
      <c r="K109" s="328"/>
      <c r="L109" s="332"/>
      <c r="M109" s="308"/>
      <c r="N109" s="322"/>
      <c r="O109" s="328"/>
      <c r="P109" s="332"/>
      <c r="Q109" s="308"/>
      <c r="R109" s="322"/>
      <c r="S109" s="328"/>
    </row>
    <row r="110" spans="2:19" ht="27.75" customHeight="1" outlineLevel="1">
      <c r="B110" s="571"/>
      <c r="C110" s="571"/>
      <c r="D110" s="334" t="s">
        <v>590</v>
      </c>
      <c r="E110" s="289" t="s">
        <v>591</v>
      </c>
      <c r="F110" s="289" t="s">
        <v>594</v>
      </c>
      <c r="G110" s="354" t="s">
        <v>595</v>
      </c>
      <c r="H110" s="334" t="s">
        <v>590</v>
      </c>
      <c r="I110" s="289" t="s">
        <v>591</v>
      </c>
      <c r="J110" s="289" t="s">
        <v>594</v>
      </c>
      <c r="K110" s="354" t="s">
        <v>595</v>
      </c>
      <c r="L110" s="334" t="s">
        <v>590</v>
      </c>
      <c r="M110" s="289" t="s">
        <v>591</v>
      </c>
      <c r="N110" s="289" t="s">
        <v>594</v>
      </c>
      <c r="O110" s="354" t="s">
        <v>595</v>
      </c>
      <c r="P110" s="334" t="s">
        <v>590</v>
      </c>
      <c r="Q110" s="289" t="s">
        <v>591</v>
      </c>
      <c r="R110" s="289" t="s">
        <v>594</v>
      </c>
      <c r="S110" s="354" t="s">
        <v>595</v>
      </c>
    </row>
    <row r="111" spans="2:19" ht="27.75" customHeight="1" outlineLevel="1">
      <c r="B111" s="572"/>
      <c r="C111" s="572"/>
      <c r="D111" s="330"/>
      <c r="E111" s="306"/>
      <c r="F111" s="320"/>
      <c r="G111" s="327"/>
      <c r="H111" s="332"/>
      <c r="I111" s="308"/>
      <c r="J111" s="322"/>
      <c r="K111" s="328"/>
      <c r="L111" s="332"/>
      <c r="M111" s="308"/>
      <c r="N111" s="322"/>
      <c r="O111" s="328"/>
      <c r="P111" s="332"/>
      <c r="Q111" s="308"/>
      <c r="R111" s="322"/>
      <c r="S111" s="328"/>
    </row>
    <row r="112" spans="2:19" ht="26.25" customHeight="1">
      <c r="B112" s="512" t="s">
        <v>596</v>
      </c>
      <c r="C112" s="575" t="s">
        <v>597</v>
      </c>
      <c r="D112" s="335" t="s">
        <v>598</v>
      </c>
      <c r="E112" s="335" t="s">
        <v>599</v>
      </c>
      <c r="F112" s="335" t="s">
        <v>508</v>
      </c>
      <c r="G112" s="336" t="s">
        <v>600</v>
      </c>
      <c r="H112" s="337" t="s">
        <v>598</v>
      </c>
      <c r="I112" s="335" t="s">
        <v>599</v>
      </c>
      <c r="J112" s="335" t="s">
        <v>508</v>
      </c>
      <c r="K112" s="336" t="s">
        <v>600</v>
      </c>
      <c r="L112" s="335" t="s">
        <v>598</v>
      </c>
      <c r="M112" s="335" t="s">
        <v>599</v>
      </c>
      <c r="N112" s="335" t="s">
        <v>508</v>
      </c>
      <c r="O112" s="336" t="s">
        <v>600</v>
      </c>
      <c r="P112" s="335" t="s">
        <v>598</v>
      </c>
      <c r="Q112" s="335" t="s">
        <v>599</v>
      </c>
      <c r="R112" s="335" t="s">
        <v>508</v>
      </c>
      <c r="S112" s="336" t="s">
        <v>600</v>
      </c>
    </row>
    <row r="113" spans="2:19" ht="32.25" customHeight="1">
      <c r="B113" s="513"/>
      <c r="C113" s="576"/>
      <c r="D113" s="305">
        <v>110</v>
      </c>
      <c r="E113" s="305" t="s">
        <v>601</v>
      </c>
      <c r="F113" s="305" t="s">
        <v>509</v>
      </c>
      <c r="G113" s="305" t="s">
        <v>602</v>
      </c>
      <c r="H113" s="352">
        <v>110</v>
      </c>
      <c r="I113" s="307" t="s">
        <v>601</v>
      </c>
      <c r="J113" s="307" t="s">
        <v>509</v>
      </c>
      <c r="K113" s="324" t="s">
        <v>602</v>
      </c>
      <c r="L113" s="307">
        <v>108</v>
      </c>
      <c r="M113" s="307" t="s">
        <v>601</v>
      </c>
      <c r="N113" s="307" t="s">
        <v>509</v>
      </c>
      <c r="O113" s="324" t="s">
        <v>602</v>
      </c>
      <c r="P113" s="307"/>
      <c r="Q113" s="307"/>
      <c r="R113" s="307"/>
      <c r="S113" s="324"/>
    </row>
    <row r="114" spans="2:19" ht="32.25" customHeight="1">
      <c r="B114" s="513"/>
      <c r="C114" s="512" t="s">
        <v>633</v>
      </c>
      <c r="D114" s="289" t="s">
        <v>634</v>
      </c>
      <c r="E114" s="521" t="s">
        <v>603</v>
      </c>
      <c r="F114" s="549"/>
      <c r="G114" s="290" t="s">
        <v>604</v>
      </c>
      <c r="H114" s="289" t="s">
        <v>634</v>
      </c>
      <c r="I114" s="521" t="s">
        <v>603</v>
      </c>
      <c r="J114" s="549"/>
      <c r="K114" s="290" t="s">
        <v>604</v>
      </c>
      <c r="L114" s="289" t="s">
        <v>634</v>
      </c>
      <c r="M114" s="521" t="s">
        <v>603</v>
      </c>
      <c r="N114" s="549"/>
      <c r="O114" s="290" t="s">
        <v>604</v>
      </c>
      <c r="P114" s="289" t="s">
        <v>634</v>
      </c>
      <c r="Q114" s="289" t="s">
        <v>603</v>
      </c>
      <c r="R114" s="521" t="s">
        <v>603</v>
      </c>
      <c r="S114" s="549"/>
    </row>
    <row r="115" spans="2:19" ht="23.25" customHeight="1">
      <c r="B115" s="513"/>
      <c r="C115" s="513"/>
      <c r="D115" s="338"/>
      <c r="E115" s="577"/>
      <c r="F115" s="578"/>
      <c r="G115" s="293"/>
      <c r="H115" s="339"/>
      <c r="I115" s="579"/>
      <c r="J115" s="580"/>
      <c r="K115" s="315"/>
      <c r="L115" s="339">
        <v>2400</v>
      </c>
      <c r="M115" s="579" t="s">
        <v>605</v>
      </c>
      <c r="N115" s="580"/>
      <c r="O115" s="340">
        <v>10000000</v>
      </c>
      <c r="P115" s="339"/>
      <c r="Q115" s="294"/>
      <c r="R115" s="579"/>
      <c r="S115" s="580"/>
    </row>
    <row r="116" spans="2:19" ht="23.25" customHeight="1" outlineLevel="1">
      <c r="B116" s="513"/>
      <c r="C116" s="513"/>
      <c r="D116" s="289" t="s">
        <v>634</v>
      </c>
      <c r="E116" s="521" t="s">
        <v>603</v>
      </c>
      <c r="F116" s="549"/>
      <c r="G116" s="290" t="s">
        <v>604</v>
      </c>
      <c r="H116" s="289" t="s">
        <v>634</v>
      </c>
      <c r="I116" s="521" t="s">
        <v>603</v>
      </c>
      <c r="J116" s="549"/>
      <c r="K116" s="290" t="s">
        <v>604</v>
      </c>
      <c r="L116" s="289" t="s">
        <v>634</v>
      </c>
      <c r="M116" s="521" t="s">
        <v>603</v>
      </c>
      <c r="N116" s="549"/>
      <c r="O116" s="290" t="s">
        <v>604</v>
      </c>
      <c r="P116" s="289" t="s">
        <v>634</v>
      </c>
      <c r="Q116" s="289" t="s">
        <v>603</v>
      </c>
      <c r="R116" s="521" t="s">
        <v>603</v>
      </c>
      <c r="S116" s="549"/>
    </row>
    <row r="117" spans="2:19" ht="23.25" customHeight="1" outlineLevel="1">
      <c r="B117" s="513"/>
      <c r="C117" s="513"/>
      <c r="D117" s="338"/>
      <c r="E117" s="577"/>
      <c r="F117" s="578"/>
      <c r="G117" s="293"/>
      <c r="H117" s="339"/>
      <c r="I117" s="579"/>
      <c r="J117" s="580"/>
      <c r="K117" s="296"/>
      <c r="L117" s="339"/>
      <c r="M117" s="579"/>
      <c r="N117" s="580"/>
      <c r="O117" s="296"/>
      <c r="P117" s="339"/>
      <c r="Q117" s="294"/>
      <c r="R117" s="579"/>
      <c r="S117" s="580"/>
    </row>
    <row r="118" spans="2:19" ht="23.25" customHeight="1" outlineLevel="1">
      <c r="B118" s="513"/>
      <c r="C118" s="513"/>
      <c r="D118" s="289" t="s">
        <v>634</v>
      </c>
      <c r="E118" s="521" t="s">
        <v>603</v>
      </c>
      <c r="F118" s="549"/>
      <c r="G118" s="290" t="s">
        <v>604</v>
      </c>
      <c r="H118" s="289" t="s">
        <v>634</v>
      </c>
      <c r="I118" s="521" t="s">
        <v>603</v>
      </c>
      <c r="J118" s="549"/>
      <c r="K118" s="290" t="s">
        <v>604</v>
      </c>
      <c r="L118" s="289" t="s">
        <v>634</v>
      </c>
      <c r="M118" s="521" t="s">
        <v>603</v>
      </c>
      <c r="N118" s="549"/>
      <c r="O118" s="290" t="s">
        <v>604</v>
      </c>
      <c r="P118" s="289" t="s">
        <v>634</v>
      </c>
      <c r="Q118" s="289" t="s">
        <v>603</v>
      </c>
      <c r="R118" s="521" t="s">
        <v>603</v>
      </c>
      <c r="S118" s="549"/>
    </row>
    <row r="119" spans="2:19" ht="23.25" customHeight="1" outlineLevel="1">
      <c r="B119" s="513"/>
      <c r="C119" s="513"/>
      <c r="D119" s="338"/>
      <c r="E119" s="577"/>
      <c r="F119" s="578"/>
      <c r="G119" s="293"/>
      <c r="H119" s="339"/>
      <c r="I119" s="579"/>
      <c r="J119" s="580"/>
      <c r="K119" s="296"/>
      <c r="L119" s="339"/>
      <c r="M119" s="579"/>
      <c r="N119" s="580"/>
      <c r="O119" s="296"/>
      <c r="P119" s="339"/>
      <c r="Q119" s="294"/>
      <c r="R119" s="579"/>
      <c r="S119" s="580"/>
    </row>
    <row r="120" spans="2:19" ht="23.25" customHeight="1" outlineLevel="1">
      <c r="B120" s="513"/>
      <c r="C120" s="513"/>
      <c r="D120" s="289" t="s">
        <v>634</v>
      </c>
      <c r="E120" s="521" t="s">
        <v>603</v>
      </c>
      <c r="F120" s="549"/>
      <c r="G120" s="290" t="s">
        <v>604</v>
      </c>
      <c r="H120" s="289" t="s">
        <v>634</v>
      </c>
      <c r="I120" s="521" t="s">
        <v>603</v>
      </c>
      <c r="J120" s="549"/>
      <c r="K120" s="290" t="s">
        <v>604</v>
      </c>
      <c r="L120" s="289" t="s">
        <v>634</v>
      </c>
      <c r="M120" s="521" t="s">
        <v>603</v>
      </c>
      <c r="N120" s="549"/>
      <c r="O120" s="290" t="s">
        <v>604</v>
      </c>
      <c r="P120" s="289" t="s">
        <v>634</v>
      </c>
      <c r="Q120" s="289" t="s">
        <v>603</v>
      </c>
      <c r="R120" s="521" t="s">
        <v>603</v>
      </c>
      <c r="S120" s="549"/>
    </row>
    <row r="121" spans="2:19" ht="23.25" customHeight="1" outlineLevel="1">
      <c r="B121" s="514"/>
      <c r="C121" s="514"/>
      <c r="D121" s="338"/>
      <c r="E121" s="577"/>
      <c r="F121" s="578"/>
      <c r="G121" s="293"/>
      <c r="H121" s="339"/>
      <c r="I121" s="579"/>
      <c r="J121" s="580"/>
      <c r="K121" s="296"/>
      <c r="L121" s="339"/>
      <c r="M121" s="579"/>
      <c r="N121" s="580"/>
      <c r="O121" s="296"/>
      <c r="P121" s="339"/>
      <c r="Q121" s="294"/>
      <c r="R121" s="579"/>
      <c r="S121" s="580"/>
    </row>
    <row r="122" spans="2:3" ht="15" thickBot="1">
      <c r="B122" s="279"/>
      <c r="C122" s="279"/>
    </row>
    <row r="123" spans="2:19" ht="15" thickBot="1">
      <c r="B123" s="279"/>
      <c r="C123" s="279"/>
      <c r="D123" s="490" t="s">
        <v>510</v>
      </c>
      <c r="E123" s="491"/>
      <c r="F123" s="491"/>
      <c r="G123" s="492"/>
      <c r="H123" s="490" t="s">
        <v>511</v>
      </c>
      <c r="I123" s="491"/>
      <c r="J123" s="491"/>
      <c r="K123" s="492"/>
      <c r="L123" s="491" t="s">
        <v>512</v>
      </c>
      <c r="M123" s="491"/>
      <c r="N123" s="491"/>
      <c r="O123" s="491"/>
      <c r="P123" s="490" t="s">
        <v>513</v>
      </c>
      <c r="Q123" s="491"/>
      <c r="R123" s="491"/>
      <c r="S123" s="492"/>
    </row>
    <row r="124" spans="2:19" ht="14.25">
      <c r="B124" s="493" t="s">
        <v>606</v>
      </c>
      <c r="C124" s="493" t="s">
        <v>607</v>
      </c>
      <c r="D124" s="519" t="s">
        <v>608</v>
      </c>
      <c r="E124" s="528"/>
      <c r="F124" s="528"/>
      <c r="G124" s="530"/>
      <c r="H124" s="519" t="s">
        <v>608</v>
      </c>
      <c r="I124" s="528"/>
      <c r="J124" s="528"/>
      <c r="K124" s="530"/>
      <c r="L124" s="519" t="s">
        <v>608</v>
      </c>
      <c r="M124" s="528"/>
      <c r="N124" s="528"/>
      <c r="O124" s="530"/>
      <c r="P124" s="519" t="s">
        <v>608</v>
      </c>
      <c r="Q124" s="528"/>
      <c r="R124" s="528"/>
      <c r="S124" s="530"/>
    </row>
    <row r="125" spans="2:19" ht="45" customHeight="1">
      <c r="B125" s="495"/>
      <c r="C125" s="495"/>
      <c r="D125" s="581"/>
      <c r="E125" s="582"/>
      <c r="F125" s="582"/>
      <c r="G125" s="583"/>
      <c r="H125" s="584"/>
      <c r="I125" s="585"/>
      <c r="J125" s="585"/>
      <c r="K125" s="586"/>
      <c r="L125" s="584"/>
      <c r="M125" s="585"/>
      <c r="N125" s="585"/>
      <c r="O125" s="586"/>
      <c r="P125" s="584"/>
      <c r="Q125" s="585"/>
      <c r="R125" s="585"/>
      <c r="S125" s="586"/>
    </row>
    <row r="126" spans="2:19" ht="32.25" customHeight="1">
      <c r="B126" s="509" t="s">
        <v>609</v>
      </c>
      <c r="C126" s="509" t="s">
        <v>610</v>
      </c>
      <c r="D126" s="335" t="s">
        <v>611</v>
      </c>
      <c r="E126" s="348" t="s">
        <v>508</v>
      </c>
      <c r="F126" s="289" t="s">
        <v>530</v>
      </c>
      <c r="G126" s="290" t="s">
        <v>547</v>
      </c>
      <c r="H126" s="335" t="s">
        <v>611</v>
      </c>
      <c r="I126" s="348" t="s">
        <v>508</v>
      </c>
      <c r="J126" s="289" t="s">
        <v>530</v>
      </c>
      <c r="K126" s="290" t="s">
        <v>547</v>
      </c>
      <c r="L126" s="335" t="s">
        <v>611</v>
      </c>
      <c r="M126" s="348" t="s">
        <v>508</v>
      </c>
      <c r="N126" s="289" t="s">
        <v>530</v>
      </c>
      <c r="O126" s="290" t="s">
        <v>547</v>
      </c>
      <c r="P126" s="335" t="s">
        <v>611</v>
      </c>
      <c r="Q126" s="348" t="s">
        <v>508</v>
      </c>
      <c r="R126" s="289" t="s">
        <v>530</v>
      </c>
      <c r="S126" s="290" t="s">
        <v>547</v>
      </c>
    </row>
    <row r="127" spans="2:19" ht="23.25" customHeight="1">
      <c r="B127" s="510"/>
      <c r="C127" s="511"/>
      <c r="D127" s="305">
        <v>0</v>
      </c>
      <c r="E127" s="341" t="s">
        <v>554</v>
      </c>
      <c r="F127" s="292" t="s">
        <v>550</v>
      </c>
      <c r="G127" s="323" t="s">
        <v>643</v>
      </c>
      <c r="H127" s="307">
        <v>1</v>
      </c>
      <c r="I127" s="342" t="s">
        <v>554</v>
      </c>
      <c r="J127" s="307" t="s">
        <v>550</v>
      </c>
      <c r="K127" s="355" t="s">
        <v>612</v>
      </c>
      <c r="L127" s="307">
        <v>1</v>
      </c>
      <c r="M127" s="342" t="s">
        <v>554</v>
      </c>
      <c r="N127" s="307" t="s">
        <v>550</v>
      </c>
      <c r="O127" s="355" t="s">
        <v>612</v>
      </c>
      <c r="P127" s="307"/>
      <c r="Q127" s="342"/>
      <c r="R127" s="307"/>
      <c r="S127" s="355"/>
    </row>
    <row r="128" spans="2:19" ht="29.25" customHeight="1">
      <c r="B128" s="510"/>
      <c r="C128" s="509" t="s">
        <v>613</v>
      </c>
      <c r="D128" s="289" t="s">
        <v>614</v>
      </c>
      <c r="E128" s="521" t="s">
        <v>615</v>
      </c>
      <c r="F128" s="549"/>
      <c r="G128" s="290" t="s">
        <v>616</v>
      </c>
      <c r="H128" s="289" t="s">
        <v>614</v>
      </c>
      <c r="I128" s="521" t="s">
        <v>615</v>
      </c>
      <c r="J128" s="549"/>
      <c r="K128" s="290" t="s">
        <v>616</v>
      </c>
      <c r="L128" s="289" t="s">
        <v>614</v>
      </c>
      <c r="M128" s="521" t="s">
        <v>615</v>
      </c>
      <c r="N128" s="549"/>
      <c r="O128" s="290" t="s">
        <v>616</v>
      </c>
      <c r="P128" s="289" t="s">
        <v>614</v>
      </c>
      <c r="Q128" s="521" t="s">
        <v>615</v>
      </c>
      <c r="R128" s="549"/>
      <c r="S128" s="290" t="s">
        <v>616</v>
      </c>
    </row>
    <row r="129" spans="2:19" ht="39" customHeight="1">
      <c r="B129" s="511"/>
      <c r="C129" s="511"/>
      <c r="D129" s="338"/>
      <c r="E129" s="577"/>
      <c r="F129" s="578"/>
      <c r="G129" s="293"/>
      <c r="H129" s="339"/>
      <c r="I129" s="579"/>
      <c r="J129" s="580"/>
      <c r="K129" s="296"/>
      <c r="L129" s="339"/>
      <c r="M129" s="579"/>
      <c r="N129" s="580"/>
      <c r="O129" s="296"/>
      <c r="P129" s="339"/>
      <c r="Q129" s="579"/>
      <c r="R129" s="580"/>
      <c r="S129" s="296"/>
    </row>
    <row r="133" ht="14.25" hidden="1"/>
    <row r="134" ht="14.25" hidden="1"/>
    <row r="135" ht="14.25" hidden="1">
      <c r="D135" s="249" t="s">
        <v>635</v>
      </c>
    </row>
    <row r="136" spans="4:9" ht="14.25" hidden="1">
      <c r="D136" s="249" t="s">
        <v>636</v>
      </c>
      <c r="E136" s="249" t="s">
        <v>637</v>
      </c>
      <c r="F136" s="249" t="s">
        <v>638</v>
      </c>
      <c r="H136" s="249" t="s">
        <v>639</v>
      </c>
      <c r="I136" s="249" t="s">
        <v>640</v>
      </c>
    </row>
    <row r="137" spans="4:9" ht="14.25" hidden="1">
      <c r="D137" s="249" t="s">
        <v>641</v>
      </c>
      <c r="E137" s="249" t="s">
        <v>642</v>
      </c>
      <c r="F137" s="249" t="s">
        <v>627</v>
      </c>
      <c r="H137" s="249" t="s">
        <v>643</v>
      </c>
      <c r="I137" s="249" t="s">
        <v>644</v>
      </c>
    </row>
    <row r="138" spans="4:9" ht="14.25" hidden="1">
      <c r="D138" s="249" t="s">
        <v>645</v>
      </c>
      <c r="E138" s="249" t="s">
        <v>646</v>
      </c>
      <c r="F138" s="249" t="s">
        <v>647</v>
      </c>
      <c r="H138" s="249" t="s">
        <v>648</v>
      </c>
      <c r="I138" s="249" t="s">
        <v>649</v>
      </c>
    </row>
    <row r="139" spans="4:11" ht="14.25" hidden="1">
      <c r="D139" s="249" t="s">
        <v>650</v>
      </c>
      <c r="F139" s="249" t="s">
        <v>651</v>
      </c>
      <c r="G139" s="249" t="s">
        <v>652</v>
      </c>
      <c r="H139" s="249" t="s">
        <v>653</v>
      </c>
      <c r="I139" s="249" t="s">
        <v>654</v>
      </c>
      <c r="K139" s="249" t="s">
        <v>655</v>
      </c>
    </row>
    <row r="140" spans="4:12" ht="14.25" hidden="1">
      <c r="D140" s="249" t="s">
        <v>656</v>
      </c>
      <c r="F140" s="249" t="s">
        <v>657</v>
      </c>
      <c r="G140" s="249" t="s">
        <v>658</v>
      </c>
      <c r="H140" s="249" t="s">
        <v>659</v>
      </c>
      <c r="I140" s="249" t="s">
        <v>660</v>
      </c>
      <c r="K140" s="249" t="s">
        <v>605</v>
      </c>
      <c r="L140" s="249" t="s">
        <v>661</v>
      </c>
    </row>
    <row r="141" spans="4:12" ht="14.25" hidden="1">
      <c r="D141" s="249" t="s">
        <v>662</v>
      </c>
      <c r="E141" s="343" t="s">
        <v>663</v>
      </c>
      <c r="G141" s="249" t="s">
        <v>664</v>
      </c>
      <c r="H141" s="249" t="s">
        <v>665</v>
      </c>
      <c r="K141" s="249" t="s">
        <v>509</v>
      </c>
      <c r="L141" s="249" t="s">
        <v>666</v>
      </c>
    </row>
    <row r="142" spans="4:12" ht="14.25" hidden="1">
      <c r="D142" s="249" t="s">
        <v>667</v>
      </c>
      <c r="E142" s="344" t="s">
        <v>668</v>
      </c>
      <c r="K142" s="249" t="s">
        <v>669</v>
      </c>
      <c r="L142" s="249" t="s">
        <v>670</v>
      </c>
    </row>
    <row r="143" spans="5:12" ht="14.25" hidden="1">
      <c r="E143" s="345" t="s">
        <v>671</v>
      </c>
      <c r="H143" s="249" t="s">
        <v>672</v>
      </c>
      <c r="K143" s="249" t="s">
        <v>673</v>
      </c>
      <c r="L143" s="249" t="s">
        <v>674</v>
      </c>
    </row>
    <row r="144" spans="8:12" ht="14.25" hidden="1">
      <c r="H144" s="249" t="s">
        <v>675</v>
      </c>
      <c r="K144" s="249" t="s">
        <v>676</v>
      </c>
      <c r="L144" s="249" t="s">
        <v>677</v>
      </c>
    </row>
    <row r="145" spans="8:12" ht="14.25" hidden="1">
      <c r="H145" s="249" t="s">
        <v>678</v>
      </c>
      <c r="K145" s="249" t="s">
        <v>679</v>
      </c>
      <c r="L145" s="249" t="s">
        <v>680</v>
      </c>
    </row>
    <row r="146" spans="2:12" ht="14.25" hidden="1">
      <c r="B146" s="249" t="s">
        <v>681</v>
      </c>
      <c r="C146" s="249" t="s">
        <v>682</v>
      </c>
      <c r="D146" s="249" t="s">
        <v>681</v>
      </c>
      <c r="G146" s="249" t="s">
        <v>683</v>
      </c>
      <c r="H146" s="249" t="s">
        <v>684</v>
      </c>
      <c r="J146" s="249" t="s">
        <v>268</v>
      </c>
      <c r="K146" s="249" t="s">
        <v>685</v>
      </c>
      <c r="L146" s="249" t="s">
        <v>601</v>
      </c>
    </row>
    <row r="147" spans="2:11" ht="14.25" hidden="1">
      <c r="B147" s="249">
        <v>1</v>
      </c>
      <c r="C147" s="249" t="s">
        <v>686</v>
      </c>
      <c r="D147" s="249" t="s">
        <v>687</v>
      </c>
      <c r="E147" s="249" t="s">
        <v>547</v>
      </c>
      <c r="F147" s="249" t="s">
        <v>10</v>
      </c>
      <c r="G147" s="249" t="s">
        <v>688</v>
      </c>
      <c r="H147" s="249" t="s">
        <v>689</v>
      </c>
      <c r="J147" s="249" t="s">
        <v>509</v>
      </c>
      <c r="K147" s="249" t="s">
        <v>690</v>
      </c>
    </row>
    <row r="148" spans="2:11" ht="14.25" hidden="1">
      <c r="B148" s="249">
        <v>2</v>
      </c>
      <c r="C148" s="249" t="s">
        <v>691</v>
      </c>
      <c r="D148" s="249" t="s">
        <v>548</v>
      </c>
      <c r="E148" s="249" t="s">
        <v>530</v>
      </c>
      <c r="F148" s="249" t="s">
        <v>17</v>
      </c>
      <c r="G148" s="249" t="s">
        <v>692</v>
      </c>
      <c r="J148" s="249" t="s">
        <v>572</v>
      </c>
      <c r="K148" s="249" t="s">
        <v>693</v>
      </c>
    </row>
    <row r="149" spans="2:11" ht="14.25" hidden="1">
      <c r="B149" s="249">
        <v>3</v>
      </c>
      <c r="C149" s="249" t="s">
        <v>694</v>
      </c>
      <c r="D149" s="249" t="s">
        <v>695</v>
      </c>
      <c r="E149" s="249" t="s">
        <v>508</v>
      </c>
      <c r="G149" s="249" t="s">
        <v>550</v>
      </c>
      <c r="J149" s="249" t="s">
        <v>696</v>
      </c>
      <c r="K149" s="249" t="s">
        <v>697</v>
      </c>
    </row>
    <row r="150" spans="2:11" ht="14.25" hidden="1">
      <c r="B150" s="249">
        <v>4</v>
      </c>
      <c r="C150" s="249" t="s">
        <v>689</v>
      </c>
      <c r="H150" s="249" t="s">
        <v>698</v>
      </c>
      <c r="I150" s="249" t="s">
        <v>699</v>
      </c>
      <c r="J150" s="249" t="s">
        <v>700</v>
      </c>
      <c r="K150" s="249" t="s">
        <v>701</v>
      </c>
    </row>
    <row r="151" spans="4:11" ht="14.25" hidden="1">
      <c r="D151" s="249" t="s">
        <v>550</v>
      </c>
      <c r="H151" s="249" t="s">
        <v>631</v>
      </c>
      <c r="I151" s="249" t="s">
        <v>702</v>
      </c>
      <c r="J151" s="249" t="s">
        <v>703</v>
      </c>
      <c r="K151" s="249" t="s">
        <v>704</v>
      </c>
    </row>
    <row r="152" spans="4:11" ht="14.25" hidden="1">
      <c r="D152" s="249" t="s">
        <v>705</v>
      </c>
      <c r="H152" s="249" t="s">
        <v>632</v>
      </c>
      <c r="I152" s="249" t="s">
        <v>706</v>
      </c>
      <c r="J152" s="249" t="s">
        <v>707</v>
      </c>
      <c r="K152" s="249" t="s">
        <v>708</v>
      </c>
    </row>
    <row r="153" spans="4:11" ht="14.25" hidden="1">
      <c r="D153" s="249" t="s">
        <v>621</v>
      </c>
      <c r="H153" s="249" t="s">
        <v>630</v>
      </c>
      <c r="J153" s="249" t="s">
        <v>709</v>
      </c>
      <c r="K153" s="249" t="s">
        <v>710</v>
      </c>
    </row>
    <row r="154" spans="8:10" ht="14.25" hidden="1">
      <c r="H154" s="249" t="s">
        <v>711</v>
      </c>
      <c r="J154" s="249" t="s">
        <v>554</v>
      </c>
    </row>
    <row r="155" spans="4:11" ht="57.75" hidden="1">
      <c r="D155" s="346" t="s">
        <v>712</v>
      </c>
      <c r="E155" s="249" t="s">
        <v>713</v>
      </c>
      <c r="F155" s="249" t="s">
        <v>714</v>
      </c>
      <c r="G155" s="249" t="s">
        <v>715</v>
      </c>
      <c r="H155" s="249" t="s">
        <v>566</v>
      </c>
      <c r="I155" s="249" t="s">
        <v>716</v>
      </c>
      <c r="J155" s="249" t="s">
        <v>717</v>
      </c>
      <c r="K155" s="249" t="s">
        <v>628</v>
      </c>
    </row>
    <row r="156" spans="2:11" ht="72" hidden="1">
      <c r="B156" s="249" t="s">
        <v>718</v>
      </c>
      <c r="C156" s="249" t="s">
        <v>504</v>
      </c>
      <c r="D156" s="346" t="s">
        <v>719</v>
      </c>
      <c r="E156" s="249" t="s">
        <v>720</v>
      </c>
      <c r="F156" s="249" t="s">
        <v>542</v>
      </c>
      <c r="G156" s="249" t="s">
        <v>620</v>
      </c>
      <c r="H156" s="249" t="s">
        <v>622</v>
      </c>
      <c r="I156" s="249" t="s">
        <v>624</v>
      </c>
      <c r="J156" s="249" t="s">
        <v>721</v>
      </c>
      <c r="K156" s="249" t="s">
        <v>586</v>
      </c>
    </row>
    <row r="157" spans="2:11" ht="43.5" hidden="1">
      <c r="B157" s="249" t="s">
        <v>507</v>
      </c>
      <c r="C157" s="249" t="s">
        <v>722</v>
      </c>
      <c r="D157" s="346" t="s">
        <v>723</v>
      </c>
      <c r="E157" s="249" t="s">
        <v>724</v>
      </c>
      <c r="F157" s="249" t="s">
        <v>619</v>
      </c>
      <c r="G157" s="249" t="s">
        <v>560</v>
      </c>
      <c r="H157" s="249" t="s">
        <v>567</v>
      </c>
      <c r="I157" s="249" t="s">
        <v>571</v>
      </c>
      <c r="J157" s="249" t="s">
        <v>725</v>
      </c>
      <c r="K157" s="249" t="s">
        <v>726</v>
      </c>
    </row>
    <row r="158" spans="2:11" ht="14.25" hidden="1">
      <c r="B158" s="249" t="s">
        <v>727</v>
      </c>
      <c r="C158" s="249" t="s">
        <v>728</v>
      </c>
      <c r="F158" s="249" t="s">
        <v>729</v>
      </c>
      <c r="G158" s="249" t="s">
        <v>730</v>
      </c>
      <c r="H158" s="249" t="s">
        <v>731</v>
      </c>
      <c r="I158" s="249" t="s">
        <v>732</v>
      </c>
      <c r="J158" s="249" t="s">
        <v>733</v>
      </c>
      <c r="K158" s="249" t="s">
        <v>626</v>
      </c>
    </row>
    <row r="159" spans="2:11" ht="14.25" hidden="1">
      <c r="B159" s="249" t="s">
        <v>734</v>
      </c>
      <c r="G159" s="249" t="s">
        <v>735</v>
      </c>
      <c r="H159" s="249" t="s">
        <v>736</v>
      </c>
      <c r="I159" s="249" t="s">
        <v>625</v>
      </c>
      <c r="J159" s="249" t="s">
        <v>737</v>
      </c>
      <c r="K159" s="249" t="s">
        <v>738</v>
      </c>
    </row>
    <row r="160" spans="3:10" ht="14.25" hidden="1">
      <c r="C160" s="249" t="s">
        <v>585</v>
      </c>
      <c r="J160" s="249" t="s">
        <v>739</v>
      </c>
    </row>
    <row r="161" spans="3:10" ht="14.25" hidden="1">
      <c r="C161" s="249" t="s">
        <v>740</v>
      </c>
      <c r="I161" s="249" t="s">
        <v>741</v>
      </c>
      <c r="J161" s="249" t="s">
        <v>742</v>
      </c>
    </row>
    <row r="162" spans="2:10" ht="14.25" hidden="1">
      <c r="B162" s="347" t="s">
        <v>743</v>
      </c>
      <c r="C162" s="249" t="s">
        <v>744</v>
      </c>
      <c r="I162" s="249" t="s">
        <v>745</v>
      </c>
      <c r="J162" s="249" t="s">
        <v>746</v>
      </c>
    </row>
    <row r="163" spans="2:10" ht="14.25" hidden="1">
      <c r="B163" s="347" t="s">
        <v>28</v>
      </c>
      <c r="C163" s="249" t="s">
        <v>747</v>
      </c>
      <c r="D163" s="249" t="s">
        <v>748</v>
      </c>
      <c r="E163" s="249" t="s">
        <v>749</v>
      </c>
      <c r="I163" s="249" t="s">
        <v>750</v>
      </c>
      <c r="J163" s="249" t="s">
        <v>268</v>
      </c>
    </row>
    <row r="164" spans="2:9" ht="14.25" hidden="1">
      <c r="B164" s="347" t="s">
        <v>15</v>
      </c>
      <c r="D164" s="249" t="s">
        <v>751</v>
      </c>
      <c r="E164" s="249" t="s">
        <v>752</v>
      </c>
      <c r="H164" s="249" t="s">
        <v>643</v>
      </c>
      <c r="I164" s="249" t="s">
        <v>753</v>
      </c>
    </row>
    <row r="165" spans="2:10" ht="14.25" hidden="1">
      <c r="B165" s="347" t="s">
        <v>33</v>
      </c>
      <c r="D165" s="249" t="s">
        <v>754</v>
      </c>
      <c r="E165" s="249" t="s">
        <v>755</v>
      </c>
      <c r="H165" s="249" t="s">
        <v>653</v>
      </c>
      <c r="I165" s="249" t="s">
        <v>756</v>
      </c>
      <c r="J165" s="249" t="s">
        <v>757</v>
      </c>
    </row>
    <row r="166" spans="2:10" ht="14.25" hidden="1">
      <c r="B166" s="347" t="s">
        <v>758</v>
      </c>
      <c r="C166" s="249" t="s">
        <v>759</v>
      </c>
      <c r="D166" s="249" t="s">
        <v>760</v>
      </c>
      <c r="H166" s="249" t="s">
        <v>659</v>
      </c>
      <c r="I166" s="249" t="s">
        <v>761</v>
      </c>
      <c r="J166" s="249" t="s">
        <v>762</v>
      </c>
    </row>
    <row r="167" spans="2:9" ht="14.25" hidden="1">
      <c r="B167" s="347" t="s">
        <v>763</v>
      </c>
      <c r="C167" s="249" t="s">
        <v>764</v>
      </c>
      <c r="H167" s="249" t="s">
        <v>665</v>
      </c>
      <c r="I167" s="249" t="s">
        <v>765</v>
      </c>
    </row>
    <row r="168" spans="2:9" ht="14.25" hidden="1">
      <c r="B168" s="347" t="s">
        <v>766</v>
      </c>
      <c r="C168" s="249" t="s">
        <v>767</v>
      </c>
      <c r="E168" s="249" t="s">
        <v>768</v>
      </c>
      <c r="H168" s="249" t="s">
        <v>769</v>
      </c>
      <c r="I168" s="249" t="s">
        <v>770</v>
      </c>
    </row>
    <row r="169" spans="2:9" ht="14.25" hidden="1">
      <c r="B169" s="347" t="s">
        <v>771</v>
      </c>
      <c r="C169" s="249" t="s">
        <v>772</v>
      </c>
      <c r="E169" s="249" t="s">
        <v>773</v>
      </c>
      <c r="H169" s="249" t="s">
        <v>774</v>
      </c>
      <c r="I169" s="249" t="s">
        <v>602</v>
      </c>
    </row>
    <row r="170" spans="2:9" ht="14.25" hidden="1">
      <c r="B170" s="347" t="s">
        <v>775</v>
      </c>
      <c r="C170" s="249" t="s">
        <v>776</v>
      </c>
      <c r="E170" s="249" t="s">
        <v>777</v>
      </c>
      <c r="H170" s="249" t="s">
        <v>778</v>
      </c>
      <c r="I170" s="249" t="s">
        <v>779</v>
      </c>
    </row>
    <row r="171" spans="2:9" ht="14.25" hidden="1">
      <c r="B171" s="347" t="s">
        <v>780</v>
      </c>
      <c r="C171" s="249" t="s">
        <v>584</v>
      </c>
      <c r="E171" s="249" t="s">
        <v>781</v>
      </c>
      <c r="H171" s="249" t="s">
        <v>782</v>
      </c>
      <c r="I171" s="249" t="s">
        <v>783</v>
      </c>
    </row>
    <row r="172" spans="2:9" ht="14.25" hidden="1">
      <c r="B172" s="347" t="s">
        <v>784</v>
      </c>
      <c r="C172" s="249" t="s">
        <v>785</v>
      </c>
      <c r="E172" s="249" t="s">
        <v>786</v>
      </c>
      <c r="H172" s="249" t="s">
        <v>787</v>
      </c>
      <c r="I172" s="249" t="s">
        <v>788</v>
      </c>
    </row>
    <row r="173" spans="2:9" ht="14.25" hidden="1">
      <c r="B173" s="347" t="s">
        <v>789</v>
      </c>
      <c r="C173" s="249" t="s">
        <v>268</v>
      </c>
      <c r="E173" s="249" t="s">
        <v>790</v>
      </c>
      <c r="H173" s="249" t="s">
        <v>791</v>
      </c>
      <c r="I173" s="249" t="s">
        <v>792</v>
      </c>
    </row>
    <row r="174" spans="2:9" ht="14.25" hidden="1">
      <c r="B174" s="347" t="s">
        <v>793</v>
      </c>
      <c r="E174" s="249" t="s">
        <v>794</v>
      </c>
      <c r="H174" s="249" t="s">
        <v>795</v>
      </c>
      <c r="I174" s="249" t="s">
        <v>796</v>
      </c>
    </row>
    <row r="175" spans="2:9" ht="14.25" hidden="1">
      <c r="B175" s="347" t="s">
        <v>797</v>
      </c>
      <c r="E175" s="249" t="s">
        <v>798</v>
      </c>
      <c r="H175" s="249" t="s">
        <v>799</v>
      </c>
      <c r="I175" s="249" t="s">
        <v>800</v>
      </c>
    </row>
    <row r="176" spans="2:9" ht="14.25" hidden="1">
      <c r="B176" s="347" t="s">
        <v>801</v>
      </c>
      <c r="E176" s="249" t="s">
        <v>802</v>
      </c>
      <c r="H176" s="249" t="s">
        <v>803</v>
      </c>
      <c r="I176" s="249" t="s">
        <v>804</v>
      </c>
    </row>
    <row r="177" spans="2:9" ht="14.25" hidden="1">
      <c r="B177" s="347" t="s">
        <v>805</v>
      </c>
      <c r="H177" s="249" t="s">
        <v>806</v>
      </c>
      <c r="I177" s="249" t="s">
        <v>807</v>
      </c>
    </row>
    <row r="178" spans="2:8" ht="14.25" hidden="1">
      <c r="B178" s="347" t="s">
        <v>808</v>
      </c>
      <c r="H178" s="249" t="s">
        <v>809</v>
      </c>
    </row>
    <row r="179" spans="2:8" ht="14.25" hidden="1">
      <c r="B179" s="347" t="s">
        <v>810</v>
      </c>
      <c r="H179" s="249" t="s">
        <v>811</v>
      </c>
    </row>
    <row r="180" spans="2:8" ht="14.25" hidden="1">
      <c r="B180" s="347" t="s">
        <v>812</v>
      </c>
      <c r="H180" s="249" t="s">
        <v>813</v>
      </c>
    </row>
    <row r="181" spans="2:8" ht="14.25" hidden="1">
      <c r="B181" s="347" t="s">
        <v>814</v>
      </c>
      <c r="H181" s="249" t="s">
        <v>815</v>
      </c>
    </row>
    <row r="182" spans="2:8" ht="14.25" hidden="1">
      <c r="B182" s="347" t="s">
        <v>816</v>
      </c>
      <c r="D182" t="s">
        <v>817</v>
      </c>
      <c r="H182" s="249" t="s">
        <v>818</v>
      </c>
    </row>
    <row r="183" spans="2:8" ht="14.25" hidden="1">
      <c r="B183" s="347" t="s">
        <v>819</v>
      </c>
      <c r="D183" t="s">
        <v>820</v>
      </c>
      <c r="H183" s="249" t="s">
        <v>821</v>
      </c>
    </row>
    <row r="184" spans="2:8" ht="14.25" hidden="1">
      <c r="B184" s="347" t="s">
        <v>822</v>
      </c>
      <c r="D184" t="s">
        <v>823</v>
      </c>
      <c r="H184" s="249" t="s">
        <v>824</v>
      </c>
    </row>
    <row r="185" spans="2:8" ht="14.25" hidden="1">
      <c r="B185" s="347" t="s">
        <v>825</v>
      </c>
      <c r="D185" t="s">
        <v>820</v>
      </c>
      <c r="H185" s="249" t="s">
        <v>826</v>
      </c>
    </row>
    <row r="186" spans="2:4" ht="14.25" hidden="1">
      <c r="B186" s="347" t="s">
        <v>827</v>
      </c>
      <c r="D186" t="s">
        <v>828</v>
      </c>
    </row>
    <row r="187" spans="2:4" ht="14.25" hidden="1">
      <c r="B187" s="347" t="s">
        <v>829</v>
      </c>
      <c r="D187" t="s">
        <v>820</v>
      </c>
    </row>
    <row r="188" ht="14.25" hidden="1">
      <c r="B188" s="347" t="s">
        <v>830</v>
      </c>
    </row>
    <row r="189" ht="14.25" hidden="1">
      <c r="B189" s="347" t="s">
        <v>831</v>
      </c>
    </row>
    <row r="190" ht="14.25" hidden="1">
      <c r="B190" s="347" t="s">
        <v>832</v>
      </c>
    </row>
    <row r="191" ht="14.25" hidden="1">
      <c r="B191" s="347" t="s">
        <v>833</v>
      </c>
    </row>
    <row r="192" ht="14.25" hidden="1">
      <c r="B192" s="347" t="s">
        <v>834</v>
      </c>
    </row>
    <row r="193" ht="14.25" hidden="1">
      <c r="B193" s="347" t="s">
        <v>835</v>
      </c>
    </row>
    <row r="194" ht="14.25" hidden="1">
      <c r="B194" s="347" t="s">
        <v>836</v>
      </c>
    </row>
    <row r="195" ht="14.25" hidden="1">
      <c r="B195" s="347" t="s">
        <v>837</v>
      </c>
    </row>
    <row r="196" ht="14.25" hidden="1">
      <c r="B196" s="347" t="s">
        <v>838</v>
      </c>
    </row>
    <row r="197" ht="14.25" hidden="1">
      <c r="B197" s="347" t="s">
        <v>45</v>
      </c>
    </row>
    <row r="198" ht="14.25" hidden="1">
      <c r="B198" s="347" t="s">
        <v>50</v>
      </c>
    </row>
    <row r="199" ht="14.25" hidden="1">
      <c r="B199" s="347" t="s">
        <v>52</v>
      </c>
    </row>
    <row r="200" ht="14.25" hidden="1">
      <c r="B200" s="347" t="s">
        <v>54</v>
      </c>
    </row>
    <row r="201" ht="14.25" hidden="1">
      <c r="B201" s="347" t="s">
        <v>22</v>
      </c>
    </row>
    <row r="202" ht="14.25" hidden="1">
      <c r="B202" s="347" t="s">
        <v>56</v>
      </c>
    </row>
    <row r="203" ht="14.25" hidden="1">
      <c r="B203" s="347" t="s">
        <v>58</v>
      </c>
    </row>
    <row r="204" ht="14.25" hidden="1">
      <c r="B204" s="347" t="s">
        <v>61</v>
      </c>
    </row>
    <row r="205" ht="14.25" hidden="1">
      <c r="B205" s="347" t="s">
        <v>62</v>
      </c>
    </row>
    <row r="206" ht="14.25" hidden="1">
      <c r="B206" s="347" t="s">
        <v>63</v>
      </c>
    </row>
    <row r="207" ht="14.25" hidden="1">
      <c r="B207" s="347" t="s">
        <v>64</v>
      </c>
    </row>
    <row r="208" ht="14.25" hidden="1">
      <c r="B208" s="347" t="s">
        <v>839</v>
      </c>
    </row>
    <row r="209" ht="14.25" hidden="1">
      <c r="B209" s="347" t="s">
        <v>840</v>
      </c>
    </row>
    <row r="210" ht="14.25" hidden="1">
      <c r="B210" s="347" t="s">
        <v>68</v>
      </c>
    </row>
    <row r="211" ht="14.25" hidden="1">
      <c r="B211" s="347" t="s">
        <v>70</v>
      </c>
    </row>
    <row r="212" ht="14.25" hidden="1">
      <c r="B212" s="347" t="s">
        <v>74</v>
      </c>
    </row>
    <row r="213" ht="14.25" hidden="1">
      <c r="B213" s="347" t="s">
        <v>841</v>
      </c>
    </row>
    <row r="214" ht="14.25" hidden="1">
      <c r="B214" s="347" t="s">
        <v>842</v>
      </c>
    </row>
    <row r="215" ht="14.25" hidden="1">
      <c r="B215" s="347" t="s">
        <v>843</v>
      </c>
    </row>
    <row r="216" ht="14.25" hidden="1">
      <c r="B216" s="347" t="s">
        <v>72</v>
      </c>
    </row>
    <row r="217" ht="14.25" hidden="1">
      <c r="B217" s="347" t="s">
        <v>73</v>
      </c>
    </row>
    <row r="218" ht="14.25" hidden="1">
      <c r="B218" s="347" t="s">
        <v>76</v>
      </c>
    </row>
    <row r="219" ht="14.25" hidden="1">
      <c r="B219" s="347" t="s">
        <v>78</v>
      </c>
    </row>
    <row r="220" ht="14.25" hidden="1">
      <c r="B220" s="347" t="s">
        <v>844</v>
      </c>
    </row>
    <row r="221" ht="14.25" hidden="1">
      <c r="B221" s="347" t="s">
        <v>77</v>
      </c>
    </row>
    <row r="222" ht="14.25" hidden="1">
      <c r="B222" s="347" t="s">
        <v>79</v>
      </c>
    </row>
    <row r="223" ht="14.25" hidden="1">
      <c r="B223" s="347" t="s">
        <v>82</v>
      </c>
    </row>
    <row r="224" ht="14.25" hidden="1">
      <c r="B224" s="347" t="s">
        <v>81</v>
      </c>
    </row>
    <row r="225" ht="14.25" hidden="1">
      <c r="B225" s="347" t="s">
        <v>845</v>
      </c>
    </row>
    <row r="226" ht="14.25" hidden="1">
      <c r="B226" s="347" t="s">
        <v>88</v>
      </c>
    </row>
    <row r="227" ht="14.25" hidden="1">
      <c r="B227" s="347" t="s">
        <v>90</v>
      </c>
    </row>
    <row r="228" ht="14.25" hidden="1">
      <c r="B228" s="347" t="s">
        <v>91</v>
      </c>
    </row>
    <row r="229" ht="14.25" hidden="1">
      <c r="B229" s="347" t="s">
        <v>92</v>
      </c>
    </row>
    <row r="230" ht="14.25" hidden="1">
      <c r="B230" s="347" t="s">
        <v>846</v>
      </c>
    </row>
    <row r="231" ht="14.25" hidden="1">
      <c r="B231" s="347" t="s">
        <v>847</v>
      </c>
    </row>
    <row r="232" ht="14.25" hidden="1">
      <c r="B232" s="347" t="s">
        <v>93</v>
      </c>
    </row>
    <row r="233" ht="14.25" hidden="1">
      <c r="B233" s="347" t="s">
        <v>147</v>
      </c>
    </row>
    <row r="234" ht="14.25" hidden="1">
      <c r="B234" s="347" t="s">
        <v>848</v>
      </c>
    </row>
    <row r="235" ht="28.5" hidden="1">
      <c r="B235" s="347" t="s">
        <v>849</v>
      </c>
    </row>
    <row r="236" ht="14.25" hidden="1">
      <c r="B236" s="347" t="s">
        <v>98</v>
      </c>
    </row>
    <row r="237" ht="14.25" hidden="1">
      <c r="B237" s="347" t="s">
        <v>100</v>
      </c>
    </row>
    <row r="238" ht="14.25" hidden="1">
      <c r="B238" s="347" t="s">
        <v>850</v>
      </c>
    </row>
    <row r="239" ht="14.25" hidden="1">
      <c r="B239" s="347" t="s">
        <v>148</v>
      </c>
    </row>
    <row r="240" ht="14.25" hidden="1">
      <c r="B240" s="347" t="s">
        <v>165</v>
      </c>
    </row>
    <row r="241" ht="14.25" hidden="1">
      <c r="B241" s="347" t="s">
        <v>99</v>
      </c>
    </row>
    <row r="242" ht="14.25" hidden="1">
      <c r="B242" s="347" t="s">
        <v>103</v>
      </c>
    </row>
    <row r="243" ht="14.25" hidden="1">
      <c r="B243" s="347" t="s">
        <v>97</v>
      </c>
    </row>
    <row r="244" ht="14.25" hidden="1">
      <c r="B244" s="347" t="s">
        <v>119</v>
      </c>
    </row>
    <row r="245" ht="14.25" hidden="1">
      <c r="B245" s="347" t="s">
        <v>851</v>
      </c>
    </row>
    <row r="246" ht="14.25" hidden="1">
      <c r="B246" s="347" t="s">
        <v>105</v>
      </c>
    </row>
    <row r="247" ht="14.25" hidden="1">
      <c r="B247" s="347" t="s">
        <v>108</v>
      </c>
    </row>
    <row r="248" ht="14.25" hidden="1">
      <c r="B248" s="347" t="s">
        <v>114</v>
      </c>
    </row>
    <row r="249" ht="14.25" hidden="1">
      <c r="B249" s="347" t="s">
        <v>111</v>
      </c>
    </row>
    <row r="250" ht="28.5" hidden="1">
      <c r="B250" s="347" t="s">
        <v>852</v>
      </c>
    </row>
    <row r="251" ht="14.25" hidden="1">
      <c r="B251" s="347" t="s">
        <v>109</v>
      </c>
    </row>
    <row r="252" ht="14.25" hidden="1">
      <c r="B252" s="347" t="s">
        <v>110</v>
      </c>
    </row>
    <row r="253" ht="14.25" hidden="1">
      <c r="B253" s="347" t="s">
        <v>121</v>
      </c>
    </row>
    <row r="254" ht="14.25" hidden="1">
      <c r="B254" s="347" t="s">
        <v>118</v>
      </c>
    </row>
    <row r="255" ht="14.25" hidden="1">
      <c r="B255" s="347" t="s">
        <v>117</v>
      </c>
    </row>
    <row r="256" ht="14.25" hidden="1">
      <c r="B256" s="347" t="s">
        <v>120</v>
      </c>
    </row>
    <row r="257" ht="14.25" hidden="1">
      <c r="B257" s="347" t="s">
        <v>112</v>
      </c>
    </row>
    <row r="258" ht="14.25" hidden="1">
      <c r="B258" s="347" t="s">
        <v>113</v>
      </c>
    </row>
    <row r="259" ht="14.25" hidden="1">
      <c r="B259" s="347" t="s">
        <v>106</v>
      </c>
    </row>
    <row r="260" ht="14.25" hidden="1">
      <c r="B260" s="347" t="s">
        <v>107</v>
      </c>
    </row>
    <row r="261" ht="14.25" hidden="1">
      <c r="B261" s="347" t="s">
        <v>122</v>
      </c>
    </row>
    <row r="262" ht="14.25" hidden="1">
      <c r="B262" s="347" t="s">
        <v>128</v>
      </c>
    </row>
    <row r="263" ht="14.25" hidden="1">
      <c r="B263" s="347" t="s">
        <v>129</v>
      </c>
    </row>
    <row r="264" ht="14.25" hidden="1">
      <c r="B264" s="347" t="s">
        <v>127</v>
      </c>
    </row>
    <row r="265" ht="14.25" hidden="1">
      <c r="B265" s="347" t="s">
        <v>853</v>
      </c>
    </row>
    <row r="266" ht="14.25" hidden="1">
      <c r="B266" s="347" t="s">
        <v>124</v>
      </c>
    </row>
    <row r="267" ht="14.25" hidden="1">
      <c r="B267" s="347" t="s">
        <v>123</v>
      </c>
    </row>
    <row r="268" ht="14.25" hidden="1">
      <c r="B268" s="347" t="s">
        <v>131</v>
      </c>
    </row>
    <row r="269" ht="14.25" hidden="1">
      <c r="B269" s="347" t="s">
        <v>132</v>
      </c>
    </row>
    <row r="270" ht="14.25" hidden="1">
      <c r="B270" s="347" t="s">
        <v>134</v>
      </c>
    </row>
    <row r="271" ht="14.25" hidden="1">
      <c r="B271" s="347" t="s">
        <v>137</v>
      </c>
    </row>
    <row r="272" ht="14.25" hidden="1">
      <c r="B272" s="347" t="s">
        <v>138</v>
      </c>
    </row>
    <row r="273" ht="14.25" hidden="1">
      <c r="B273" s="347" t="s">
        <v>133</v>
      </c>
    </row>
    <row r="274" ht="14.25" hidden="1">
      <c r="B274" s="347" t="s">
        <v>135</v>
      </c>
    </row>
    <row r="275" ht="14.25" hidden="1">
      <c r="B275" s="347" t="s">
        <v>139</v>
      </c>
    </row>
    <row r="276" ht="14.25" hidden="1">
      <c r="B276" s="347" t="s">
        <v>854</v>
      </c>
    </row>
    <row r="277" ht="14.25" hidden="1">
      <c r="B277" s="347" t="s">
        <v>136</v>
      </c>
    </row>
    <row r="278" ht="14.25" hidden="1">
      <c r="B278" s="347" t="s">
        <v>144</v>
      </c>
    </row>
    <row r="279" ht="14.25" hidden="1">
      <c r="B279" s="347" t="s">
        <v>145</v>
      </c>
    </row>
    <row r="280" ht="14.25" hidden="1">
      <c r="B280" s="347" t="s">
        <v>146</v>
      </c>
    </row>
    <row r="281" ht="14.25" hidden="1">
      <c r="B281" s="347" t="s">
        <v>153</v>
      </c>
    </row>
    <row r="282" ht="14.25" hidden="1">
      <c r="B282" s="347" t="s">
        <v>166</v>
      </c>
    </row>
    <row r="283" ht="14.25" hidden="1">
      <c r="B283" s="347" t="s">
        <v>154</v>
      </c>
    </row>
    <row r="284" ht="14.25" hidden="1">
      <c r="B284" s="347" t="s">
        <v>161</v>
      </c>
    </row>
    <row r="285" ht="14.25" hidden="1">
      <c r="B285" s="347" t="s">
        <v>157</v>
      </c>
    </row>
    <row r="286" ht="14.25" hidden="1">
      <c r="B286" s="347" t="s">
        <v>59</v>
      </c>
    </row>
    <row r="287" ht="14.25" hidden="1">
      <c r="B287" s="347" t="s">
        <v>151</v>
      </c>
    </row>
    <row r="288" ht="14.25" hidden="1">
      <c r="B288" s="347" t="s">
        <v>155</v>
      </c>
    </row>
    <row r="289" ht="14.25" hidden="1">
      <c r="B289" s="347" t="s">
        <v>152</v>
      </c>
    </row>
    <row r="290" ht="14.25" hidden="1">
      <c r="B290" s="347" t="s">
        <v>167</v>
      </c>
    </row>
    <row r="291" ht="14.25" hidden="1">
      <c r="B291" s="347" t="s">
        <v>855</v>
      </c>
    </row>
    <row r="292" ht="14.25" hidden="1">
      <c r="B292" s="347" t="s">
        <v>160</v>
      </c>
    </row>
    <row r="293" ht="14.25" hidden="1">
      <c r="B293" s="347" t="s">
        <v>168</v>
      </c>
    </row>
    <row r="294" ht="14.25" hidden="1">
      <c r="B294" s="347" t="s">
        <v>156</v>
      </c>
    </row>
    <row r="295" ht="14.25" hidden="1">
      <c r="B295" s="347" t="s">
        <v>171</v>
      </c>
    </row>
    <row r="296" ht="14.25" hidden="1">
      <c r="B296" s="347" t="s">
        <v>856</v>
      </c>
    </row>
    <row r="297" ht="14.25" hidden="1">
      <c r="B297" s="347" t="s">
        <v>176</v>
      </c>
    </row>
    <row r="298" ht="14.25" hidden="1">
      <c r="B298" s="347" t="s">
        <v>173</v>
      </c>
    </row>
    <row r="299" ht="14.25" hidden="1">
      <c r="B299" s="347" t="s">
        <v>172</v>
      </c>
    </row>
    <row r="300" ht="14.25" hidden="1">
      <c r="B300" s="347" t="s">
        <v>181</v>
      </c>
    </row>
    <row r="301" ht="14.25" hidden="1">
      <c r="B301" s="347" t="s">
        <v>177</v>
      </c>
    </row>
    <row r="302" ht="14.25" hidden="1">
      <c r="B302" s="347" t="s">
        <v>178</v>
      </c>
    </row>
    <row r="303" ht="14.25" hidden="1">
      <c r="B303" s="347" t="s">
        <v>179</v>
      </c>
    </row>
    <row r="304" ht="14.25" hidden="1">
      <c r="B304" s="347" t="s">
        <v>180</v>
      </c>
    </row>
    <row r="305" ht="14.25" hidden="1">
      <c r="B305" s="347" t="s">
        <v>182</v>
      </c>
    </row>
    <row r="306" ht="14.25" hidden="1">
      <c r="B306" s="347" t="s">
        <v>857</v>
      </c>
    </row>
    <row r="307" ht="14.25" hidden="1">
      <c r="B307" s="347" t="s">
        <v>183</v>
      </c>
    </row>
    <row r="308" ht="14.25" hidden="1">
      <c r="B308" s="347" t="s">
        <v>184</v>
      </c>
    </row>
    <row r="309" ht="14.25" hidden="1">
      <c r="B309" s="347" t="s">
        <v>189</v>
      </c>
    </row>
    <row r="310" ht="14.25" hidden="1">
      <c r="B310" s="347" t="s">
        <v>190</v>
      </c>
    </row>
    <row r="311" ht="28.5" hidden="1">
      <c r="B311" s="347" t="s">
        <v>149</v>
      </c>
    </row>
    <row r="312" ht="14.25" hidden="1">
      <c r="B312" s="347" t="s">
        <v>858</v>
      </c>
    </row>
    <row r="313" ht="14.25" hidden="1">
      <c r="B313" s="347" t="s">
        <v>859</v>
      </c>
    </row>
    <row r="314" ht="14.25" hidden="1">
      <c r="B314" s="347" t="s">
        <v>191</v>
      </c>
    </row>
    <row r="315" ht="14.25" hidden="1">
      <c r="B315" s="347" t="s">
        <v>150</v>
      </c>
    </row>
    <row r="316" ht="14.25" hidden="1">
      <c r="B316" s="347" t="s">
        <v>860</v>
      </c>
    </row>
    <row r="317" ht="14.25" hidden="1">
      <c r="B317" s="347" t="s">
        <v>163</v>
      </c>
    </row>
    <row r="318" ht="14.25" hidden="1">
      <c r="B318" s="347" t="s">
        <v>195</v>
      </c>
    </row>
    <row r="319" ht="14.25" hidden="1">
      <c r="B319" s="347" t="s">
        <v>196</v>
      </c>
    </row>
    <row r="320" ht="14.25" hidden="1">
      <c r="B320" s="347" t="s">
        <v>175</v>
      </c>
    </row>
    <row r="321" ht="14.25" hidden="1"/>
  </sheetData>
  <sheetProtection/>
  <mergeCells count="35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R117:S117"/>
    <mergeCell ref="E118:F118"/>
    <mergeCell ref="I118:J118"/>
    <mergeCell ref="M118:N118"/>
    <mergeCell ref="R118:S118"/>
    <mergeCell ref="E119:F119"/>
    <mergeCell ref="I119:J119"/>
    <mergeCell ref="M119:N119"/>
    <mergeCell ref="R119:S119"/>
    <mergeCell ref="R114:S114"/>
    <mergeCell ref="E115:F115"/>
    <mergeCell ref="I115:J115"/>
    <mergeCell ref="M115:N115"/>
    <mergeCell ref="R115:S115"/>
    <mergeCell ref="E116:F116"/>
    <mergeCell ref="I116:J116"/>
    <mergeCell ref="M116:N116"/>
    <mergeCell ref="R116:S116"/>
    <mergeCell ref="B112:B121"/>
    <mergeCell ref="C112:C113"/>
    <mergeCell ref="C114:C121"/>
    <mergeCell ref="E114:F114"/>
    <mergeCell ref="I114:J114"/>
    <mergeCell ref="M114:N114"/>
    <mergeCell ref="E117:F117"/>
    <mergeCell ref="I117:J117"/>
    <mergeCell ref="M117:N117"/>
    <mergeCell ref="E120:F120"/>
    <mergeCell ref="R102:S102"/>
    <mergeCell ref="F103:G103"/>
    <mergeCell ref="J103:K103"/>
    <mergeCell ref="N103:O103"/>
    <mergeCell ref="R103:S103"/>
    <mergeCell ref="C104:C111"/>
    <mergeCell ref="S98:S99"/>
    <mergeCell ref="D101:G101"/>
    <mergeCell ref="H101:K101"/>
    <mergeCell ref="L101:O101"/>
    <mergeCell ref="P101:S101"/>
    <mergeCell ref="B102:B111"/>
    <mergeCell ref="C102:C103"/>
    <mergeCell ref="F102:G102"/>
    <mergeCell ref="J102:K102"/>
    <mergeCell ref="N102:O102"/>
    <mergeCell ref="M98:M99"/>
    <mergeCell ref="N98:N99"/>
    <mergeCell ref="O98:O99"/>
    <mergeCell ref="P98:P99"/>
    <mergeCell ref="Q98:Q99"/>
    <mergeCell ref="R98:R99"/>
    <mergeCell ref="S95:S96"/>
    <mergeCell ref="D98:D99"/>
    <mergeCell ref="E98:E99"/>
    <mergeCell ref="F98:F99"/>
    <mergeCell ref="G98:G99"/>
    <mergeCell ref="H98:H99"/>
    <mergeCell ref="I98:I99"/>
    <mergeCell ref="J98:J99"/>
    <mergeCell ref="K98:K99"/>
    <mergeCell ref="L98:L99"/>
    <mergeCell ref="M95:M96"/>
    <mergeCell ref="N95:N96"/>
    <mergeCell ref="O95:O96"/>
    <mergeCell ref="P95:P96"/>
    <mergeCell ref="Q95:Q96"/>
    <mergeCell ref="R95:R96"/>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D87:E87"/>
    <mergeCell ref="B88:B99"/>
    <mergeCell ref="C88:C99"/>
    <mergeCell ref="D89:D90"/>
    <mergeCell ref="E89:E90"/>
    <mergeCell ref="F89:F90"/>
    <mergeCell ref="D85:G85"/>
    <mergeCell ref="H85:K85"/>
    <mergeCell ref="L85:O85"/>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C70:C76"/>
    <mergeCell ref="F70:G70"/>
    <mergeCell ref="J70:K70"/>
    <mergeCell ref="N70:O70"/>
    <mergeCell ref="R70:S70"/>
    <mergeCell ref="F71:G71"/>
    <mergeCell ref="J71:K71"/>
    <mergeCell ref="N71:O71"/>
    <mergeCell ref="R71:S71"/>
    <mergeCell ref="F72:G72"/>
    <mergeCell ref="B68:B76"/>
    <mergeCell ref="C68:C69"/>
    <mergeCell ref="F68:G68"/>
    <mergeCell ref="J68:K68"/>
    <mergeCell ref="N68:O68"/>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L62:M62"/>
    <mergeCell ref="N62:O62"/>
    <mergeCell ref="P62:Q62"/>
    <mergeCell ref="R62:S62"/>
    <mergeCell ref="D63:E63"/>
    <mergeCell ref="F63:G63"/>
    <mergeCell ref="H63:I63"/>
    <mergeCell ref="J63:K63"/>
    <mergeCell ref="L63:M63"/>
    <mergeCell ref="N63:O63"/>
    <mergeCell ref="B62:B63"/>
    <mergeCell ref="C62:C63"/>
    <mergeCell ref="D62:E62"/>
    <mergeCell ref="F62:G62"/>
    <mergeCell ref="H62:I62"/>
    <mergeCell ref="J62:K62"/>
    <mergeCell ref="F57:G57"/>
    <mergeCell ref="J57:K57"/>
    <mergeCell ref="N57:O57"/>
    <mergeCell ref="R57:S57"/>
    <mergeCell ref="C58:C59"/>
    <mergeCell ref="D61:G61"/>
    <mergeCell ref="H61:K61"/>
    <mergeCell ref="L61:O61"/>
    <mergeCell ref="P61:S61"/>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P49:P50"/>
    <mergeCell ref="Q49:Q50"/>
    <mergeCell ref="D52:G52"/>
    <mergeCell ref="H52:K52"/>
    <mergeCell ref="L52:O52"/>
    <mergeCell ref="P52:S52"/>
    <mergeCell ref="D49:D50"/>
    <mergeCell ref="E49:E50"/>
    <mergeCell ref="H49:H50"/>
    <mergeCell ref="I49:I50"/>
    <mergeCell ref="L49:L50"/>
    <mergeCell ref="M49:M50"/>
    <mergeCell ref="P43:P44"/>
    <mergeCell ref="Q43:Q44"/>
    <mergeCell ref="D46:D47"/>
    <mergeCell ref="E46:E47"/>
    <mergeCell ref="H46:H47"/>
    <mergeCell ref="I46:I47"/>
    <mergeCell ref="L46:L47"/>
    <mergeCell ref="M46:M47"/>
    <mergeCell ref="P46:P47"/>
    <mergeCell ref="Q46:Q47"/>
    <mergeCell ref="L40:L41"/>
    <mergeCell ref="M40:M41"/>
    <mergeCell ref="P40:P41"/>
    <mergeCell ref="Q40:Q41"/>
    <mergeCell ref="D43:D44"/>
    <mergeCell ref="E43:E44"/>
    <mergeCell ref="H43:H44"/>
    <mergeCell ref="I43:I44"/>
    <mergeCell ref="L43:L44"/>
    <mergeCell ref="M43:M44"/>
    <mergeCell ref="R27:R28"/>
    <mergeCell ref="S27:S28"/>
    <mergeCell ref="B29:B38"/>
    <mergeCell ref="C29:C38"/>
    <mergeCell ref="B39:B50"/>
    <mergeCell ref="C39:C50"/>
    <mergeCell ref="D40:D41"/>
    <mergeCell ref="E40:E41"/>
    <mergeCell ref="H40:H41"/>
    <mergeCell ref="I40:I41"/>
    <mergeCell ref="F27:F28"/>
    <mergeCell ref="G27:G28"/>
    <mergeCell ref="J27:J28"/>
    <mergeCell ref="K27:K28"/>
    <mergeCell ref="N27:N28"/>
    <mergeCell ref="O27:O28"/>
    <mergeCell ref="D25:G25"/>
    <mergeCell ref="H25:K25"/>
    <mergeCell ref="L25:O25"/>
    <mergeCell ref="P25:S25"/>
    <mergeCell ref="B26:B28"/>
    <mergeCell ref="C26:C28"/>
    <mergeCell ref="D26:E26"/>
    <mergeCell ref="H26:I26"/>
    <mergeCell ref="L26:M26"/>
    <mergeCell ref="P26:Q26"/>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dxfId="0">
      <iconSet iconSet="4ArrowsGray">
        <cfvo type="percent" val="0"/>
        <cfvo type="percent" val="25"/>
        <cfvo type="percent" val="50"/>
        <cfvo type="percent" val="75"/>
      </iconSet>
    </cfRule>
  </conditionalFormatting>
  <dataValidations count="64">
    <dataValidation type="list" allowBlank="1" showInputMessage="1" showErrorMessage="1" prompt="Select overall effectiveness" error="Select from the drop-down list.&#10;" sqref="G27:G28 K27:K28 O27:O28 S27:S28">
      <formula1>$K$155:$K$159</formula1>
    </dataValidation>
    <dataValidation allowBlank="1" showInputMessage="1" showErrorMessage="1" prompt="Enter the name of the Implementing Entity&#10;"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formula1>$H$164:$H$185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H4" sqref="H4"/>
    </sheetView>
  </sheetViews>
  <sheetFormatPr defaultColWidth="9.140625" defaultRowHeight="15"/>
  <cols>
    <col min="1" max="1" width="2.421875" style="0" customWidth="1"/>
    <col min="2" max="2" width="109.28125" style="0" customWidth="1"/>
    <col min="3" max="3" width="2.421875" style="0" customWidth="1"/>
  </cols>
  <sheetData>
    <row r="1" ht="15" thickBot="1">
      <c r="B1" s="41" t="s">
        <v>226</v>
      </c>
    </row>
    <row r="2" ht="273" thickBot="1">
      <c r="B2" s="42" t="s">
        <v>227</v>
      </c>
    </row>
    <row r="3" ht="15" thickBot="1">
      <c r="B3" s="41" t="s">
        <v>228</v>
      </c>
    </row>
    <row r="4" ht="247.5" thickBot="1">
      <c r="B4" s="43" t="s">
        <v>229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2016-01-21T20:18:51Z</cp:lastPrinted>
  <dcterms:created xsi:type="dcterms:W3CDTF">2010-11-30T14:15:01Z</dcterms:created>
  <dcterms:modified xsi:type="dcterms:W3CDTF">2018-06-15T20:04:18Z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83</vt:lpwstr>
  </property>
  <property fmtid="{D5CDD505-2E9C-101B-9397-08002B2CF9AE}" pid="5" name="ProjectId">
    <vt:lpwstr>63</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http://wbdocsservices.worldbank.org/services?I4_SERVICE=VC&amp;I4_KEY=TF069012&amp;I4_DOCID=090224b085c0a69b</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http://pubdocs.worldbank.org/en/621451532335286858/63-for-web-GOJ-AFPPReport-Year-3-2015-updated-Results-Tracker2.xls</vt:lpwstr>
  </property>
  <property fmtid="{D5CDD505-2E9C-101B-9397-08002B2CF9AE}" pid="18" name="ApproverUPI_WBDocs">
    <vt:lpwstr>000384891</vt:lpwstr>
  </property>
  <property fmtid="{D5CDD505-2E9C-101B-9397-08002B2CF9AE}" pid="19" name="DocumentType_WBDocs">
    <vt:lpwstr>Project Status Report</vt:lpwstr>
  </property>
</Properties>
</file>