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7726"/>
  <workbookPr defaultThemeVersion="124226"/>
  <mc:AlternateContent xmlns:mc="http://schemas.openxmlformats.org/markup-compatibility/2006">
    <mc:Choice Requires="x15">
      <x15ac:absPath xmlns:x15ac="http://schemas.microsoft.com/office/spreadsheetml/2010/11/ac" url="C:\Users\WB508019\Desktop\"/>
    </mc:Choice>
  </mc:AlternateContent>
  <bookViews>
    <workbookView xWindow="0" yWindow="0" windowWidth="23040" windowHeight="9090" tabRatio="783" firstSheet="2" activeTab="4"/>
  </bookViews>
  <sheets>
    <sheet name="Reliquats-au-31-déc" sheetId="17" state="hidden" r:id="rId1"/>
    <sheet name="Reliquats-au-31-déc USD" sheetId="12" state="hidden" r:id="rId2"/>
    <sheet name="Overview" sheetId="1" r:id="rId3"/>
    <sheet name="FinancialData" sheetId="2" r:id="rId4"/>
    <sheet name="Risk Assesment" sheetId="4" r:id="rId5"/>
    <sheet name="Rating" sheetId="5" r:id="rId6"/>
    <sheet name="Lessons Learned" sheetId="9" r:id="rId7"/>
    <sheet name="Results Tracker-exemple" sheetId="11" state="hidden" r:id="rId8"/>
    <sheet name="Project Indicators" sheetId="27" r:id="rId9"/>
    <sheet name="Results Tracker" sheetId="18" r:id="rId10"/>
  </sheets>
  <externalReferences>
    <externalReference r:id="rId11"/>
    <externalReference r:id="rId12"/>
    <externalReference r:id="rId13"/>
    <externalReference r:id="rId14"/>
    <externalReference r:id="rId15"/>
  </externalReferences>
  <definedNames>
    <definedName name="adapstrategy" localSheetId="8">'[1]PPR results tracker'!$I$152:$I$168</definedName>
    <definedName name="adapstrategy" localSheetId="9">'[1]PPR results tracker'!$I$152:$I$168</definedName>
    <definedName name="adapstrategy">'[2]PPR results tracker'!$I$152:$I$168</definedName>
    <definedName name="awareness" localSheetId="8">'[1]PPR results tracker'!$G$146:$G$150</definedName>
    <definedName name="awareness" localSheetId="9">'[1]PPR results tracker'!$G$146:$G$150</definedName>
    <definedName name="awareness">'[2]PPR results tracker'!$G$146:$G$150</definedName>
    <definedName name="capacity" localSheetId="8">'[1]PPR results tracker'!$F$146:$F$149</definedName>
    <definedName name="capacity" localSheetId="9">'[1]PPR results tracker'!$F$146:$F$149</definedName>
    <definedName name="capacity">'[2]PPR results tracker'!$F$146:$F$149</definedName>
    <definedName name="effectiveness" localSheetId="8">'[1]PPR results tracker'!$K$146:$K$150</definedName>
    <definedName name="effectiveness" localSheetId="9">'[1]PPR results tracker'!$K$146:$K$150</definedName>
    <definedName name="effectiveness">'[2]PPR results tracker'!$K$146:$K$150</definedName>
    <definedName name="enforcemnt" localSheetId="8">'[1]PPR results tracker'!$I$127:$I$131</definedName>
    <definedName name="enforcemnt" localSheetId="9">'[1]PPR results tracker'!$I$127:$I$131</definedName>
    <definedName name="enforcemnt">'[2]PPR results tracker'!$I$127:$I$131</definedName>
    <definedName name="ewsscale" localSheetId="8">'[1]PPR results tracker'!$G$136:$G$140</definedName>
    <definedName name="ewsscale" localSheetId="9">'[1]PPR results tracker'!$G$136:$G$140</definedName>
    <definedName name="ewsscale">'[2]PPR results tracker'!$G$136:$G$140</definedName>
    <definedName name="group" localSheetId="8">'[1]PPR results tracker'!$E$138:$E$140</definedName>
    <definedName name="group" localSheetId="9">'[1]PPR results tracker'!$E$138:$E$140</definedName>
    <definedName name="group">'[2]PPR results tracker'!$E$138:$E$140</definedName>
    <definedName name="household" localSheetId="8">'[1]PPR results tracker'!$H$141:$H$145</definedName>
    <definedName name="household" localSheetId="9">'[1]PPR results tracker'!$H$141:$H$145</definedName>
    <definedName name="household">'[2]PPR results tracker'!$H$141:$H$145</definedName>
    <definedName name="iincome" localSheetId="8">#REF!</definedName>
    <definedName name="iincome" localSheetId="9">#REF!</definedName>
    <definedName name="iincome">#REF!</definedName>
    <definedName name="improvement" localSheetId="8">'[1]PPR results tracker'!$I$146:$I$150</definedName>
    <definedName name="improvement" localSheetId="9">'[1]PPR results tracker'!$I$146:$I$150</definedName>
    <definedName name="improvement">'[2]PPR results tracker'!$I$146:$I$150</definedName>
    <definedName name="income" localSheetId="8">#REF!</definedName>
    <definedName name="income" localSheetId="9">#REF!</definedName>
    <definedName name="income" localSheetId="7">#REF!</definedName>
    <definedName name="income">#REF!</definedName>
    <definedName name="incomelevel" localSheetId="9">'Results Tracker'!$E$136:$E$138</definedName>
    <definedName name="incomelevel">'Results Tracker-exemple'!$E$136:$E$138</definedName>
    <definedName name="incomesource" localSheetId="8">'[1]PPR results tracker'!$K$139:$K$142</definedName>
    <definedName name="incomesource" localSheetId="9">'[1]PPR results tracker'!$K$139:$K$142</definedName>
    <definedName name="incomesource">'[2]PPR results tracker'!$K$139:$K$142</definedName>
    <definedName name="info" localSheetId="9">'Results Tracker'!$E$155:$E$157</definedName>
    <definedName name="info">'Results Tracker-exemple'!$E$155:$E$157</definedName>
    <definedName name="integration" localSheetId="8">'[1]PPR results tracker'!$H$134:$H$138</definedName>
    <definedName name="integration" localSheetId="9">'[1]PPR results tracker'!$H$134:$H$138</definedName>
    <definedName name="integration">'[2]PPR results tracker'!$H$134:$H$138</definedName>
    <definedName name="Month">[3]Dropdowns!$G$2:$G$13</definedName>
    <definedName name="naturaldisaster" localSheetId="8">'[1]PPR results tracker'!$D$126:$D$133</definedName>
    <definedName name="naturaldisaster" localSheetId="9">'[1]PPR results tracker'!$D$126:$D$133</definedName>
    <definedName name="naturaldisaster">'[2]PPR results tracker'!$D$126:$D$133</definedName>
    <definedName name="overalleffect" localSheetId="9">'Results Tracker'!$D$155:$D$157</definedName>
    <definedName name="overalleffect">'Results Tracker-exemple'!$D$155:$D$157</definedName>
    <definedName name="physicalassets" localSheetId="9">'Results Tracker'!$J$155:$J$163</definedName>
    <definedName name="physicalassets">'Results Tracker-exemple'!$J$155:$J$163</definedName>
    <definedName name="policy" localSheetId="8">'[1]PPR results tracker'!$H$153:$H$176</definedName>
    <definedName name="policy" localSheetId="9">'[1]PPR results tracker'!$H$153:$H$176</definedName>
    <definedName name="policy">'[2]PPR results tracker'!$H$153:$H$176</definedName>
    <definedName name="_xlnm.Print_Area" localSheetId="1">'Reliquats-au-31-déc USD'!$A$1:$N$30</definedName>
    <definedName name="quality" localSheetId="9">'Results Tracker'!$B$146:$B$150</definedName>
    <definedName name="quality">'Results Tracker-exemple'!$B$146:$B$150</definedName>
    <definedName name="question" localSheetId="9">'Results Tracker'!$F$146:$F$148</definedName>
    <definedName name="question">'Results Tracker-exemple'!$F$146:$F$148</definedName>
    <definedName name="rank" localSheetId="8">'[1]PPR results tracker'!$C$137:$C$141</definedName>
    <definedName name="rank" localSheetId="9">'[1]PPR results tracker'!$C$137:$C$141</definedName>
    <definedName name="rank">'[2]PPR results tracker'!$C$137:$C$141</definedName>
    <definedName name="responses" localSheetId="9">'Results Tracker'!$C$146:$C$150</definedName>
    <definedName name="responses">'Results Tracker-exemple'!$C$146:$C$150</definedName>
    <definedName name="responsiveness" localSheetId="8">'[1]PPR results tracker'!$H$146:$H$150</definedName>
    <definedName name="responsiveness" localSheetId="9">'[1]PPR results tracker'!$H$146:$H$150</definedName>
    <definedName name="responsiveness">'[2]PPR results tracker'!$H$146:$H$150</definedName>
    <definedName name="risk" localSheetId="8">'[1]PPR results tracker'!$G$130:$G$132</definedName>
    <definedName name="risk" localSheetId="9">'[1]PPR results tracker'!$G$130:$G$132</definedName>
    <definedName name="risk">'[2]PPR results tracker'!$G$130:$G$132</definedName>
    <definedName name="sectorlist" localSheetId="8">'[1]PPR results tracker'!$J$137:$J$145</definedName>
    <definedName name="sectorlist" localSheetId="9">'[1]PPR results tracker'!$J$137:$J$145</definedName>
    <definedName name="sectorlist">'[2]PPR results tracker'!$J$137:$J$145</definedName>
    <definedName name="sectors" localSheetId="8">'[1]PPR results tracker'!$J$138:$J$145</definedName>
    <definedName name="sectors" localSheetId="9">'[1]PPR results tracker'!$J$138:$J$145</definedName>
    <definedName name="sectors">'[2]PPR results tracker'!$J$138:$J$145</definedName>
    <definedName name="selectyn" localSheetId="8">'[1]PPR results tracker'!$E$132:$E$134</definedName>
    <definedName name="selectyn" localSheetId="9">'[1]PPR results tracker'!$E$132:$E$134</definedName>
    <definedName name="selectyn">'[2]PPR results tracker'!$E$132:$E$134</definedName>
    <definedName name="state" localSheetId="9">'Results Tracker'!$I$150:$I$152</definedName>
    <definedName name="state">'Results Tracker-exemple'!$I$150:$I$152</definedName>
    <definedName name="type" localSheetId="8">'[1]PPR results tracker'!$D$137:$D$140</definedName>
    <definedName name="type" localSheetId="9">'[1]PPR results tracker'!$D$137:$D$140</definedName>
    <definedName name="type">'[2]PPR results tracker'!$D$137:$D$140</definedName>
    <definedName name="type1" localSheetId="8">'[4]Results Tracker-exemple'!$G$146:$G$149</definedName>
    <definedName name="type1" localSheetId="9">'Results Tracker'!$G$146:$G$149</definedName>
    <definedName name="type1">'Results Tracker-exemple'!$G$146:$G$149</definedName>
    <definedName name="type2" localSheetId="8">'[1]PPR results tracker'!$D$142:$D$144</definedName>
    <definedName name="type2" localSheetId="9">'[1]PPR results tracker'!$D$142:$D$144</definedName>
    <definedName name="type2">'[2]PPR results tracker'!$D$142:$D$144</definedName>
    <definedName name="typenaturalassets" localSheetId="8">'[1]PPR results tracker'!$F$127:$F$131</definedName>
    <definedName name="typenaturalassets" localSheetId="9">'[1]PPR results tracker'!$F$127:$F$131</definedName>
    <definedName name="typenaturalassets">'[2]PPR results tracker'!$F$127:$F$131</definedName>
    <definedName name="Year">[3]Dropdowns!$H$2:$H$36</definedName>
    <definedName name="yesno" localSheetId="9">'Results Tracker'!$E$142:$E$143</definedName>
    <definedName name="yesno">'Results Tracker-exemple'!$E$142:$E$143</definedName>
  </definedNames>
  <calcPr calcId="171027"/>
</workbook>
</file>

<file path=xl/calcChain.xml><?xml version="1.0" encoding="utf-8"?>
<calcChain xmlns="http://schemas.openxmlformats.org/spreadsheetml/2006/main">
  <c r="I54" i="18" l="1"/>
  <c r="I90" i="2" l="1"/>
  <c r="I100" i="2"/>
  <c r="I111" i="2"/>
  <c r="I121" i="2"/>
  <c r="I130" i="2"/>
  <c r="I131" i="2" s="1"/>
  <c r="I71" i="2"/>
  <c r="I62" i="2"/>
  <c r="I41" i="2"/>
  <c r="I31" i="2"/>
  <c r="I72" i="2" l="1"/>
  <c r="E12" i="2" l="1"/>
  <c r="W56" i="17" l="1"/>
  <c r="V55" i="17"/>
  <c r="W55" i="17" s="1"/>
  <c r="W54" i="17"/>
  <c r="W52" i="17"/>
  <c r="W51" i="17"/>
  <c r="W50" i="17"/>
  <c r="W49" i="17"/>
  <c r="L29" i="17"/>
  <c r="I29" i="17"/>
  <c r="G29" i="17"/>
  <c r="N27" i="17"/>
  <c r="M27" i="17"/>
  <c r="N26" i="17"/>
  <c r="M26" i="17"/>
  <c r="K26" i="17"/>
  <c r="N25" i="17"/>
  <c r="M25" i="17"/>
  <c r="K25" i="17"/>
  <c r="N24" i="17"/>
  <c r="M24" i="17"/>
  <c r="K24" i="17"/>
  <c r="N23" i="17"/>
  <c r="M23" i="17"/>
  <c r="K23" i="17"/>
  <c r="N22" i="17"/>
  <c r="M22" i="17"/>
  <c r="K22" i="17"/>
  <c r="N21" i="17"/>
  <c r="M21" i="17"/>
  <c r="N20" i="17"/>
  <c r="M20" i="17"/>
  <c r="N19" i="17"/>
  <c r="M19" i="17"/>
  <c r="N18" i="17"/>
  <c r="M18" i="17"/>
  <c r="N17" i="17"/>
  <c r="M17" i="17"/>
  <c r="F17" i="17"/>
  <c r="K17" i="17" s="1"/>
  <c r="N16" i="17"/>
  <c r="M16" i="17"/>
  <c r="K16" i="17"/>
  <c r="N15" i="17"/>
  <c r="M15" i="17"/>
  <c r="K15" i="17"/>
  <c r="M13" i="17"/>
  <c r="J13" i="17"/>
  <c r="N13" i="17" s="1"/>
  <c r="M12" i="17"/>
  <c r="J12" i="17"/>
  <c r="N12" i="17" s="1"/>
  <c r="N10" i="17"/>
  <c r="F10" i="17"/>
  <c r="F29" i="17" s="1"/>
  <c r="M9" i="17"/>
  <c r="J9" i="17"/>
  <c r="N8" i="17"/>
  <c r="M8" i="17"/>
  <c r="K8" i="17"/>
  <c r="N7" i="17"/>
  <c r="M7" i="17"/>
  <c r="K7" i="17"/>
  <c r="N6" i="17"/>
  <c r="M6" i="17"/>
  <c r="K6" i="17"/>
  <c r="N5" i="17"/>
  <c r="M5" i="17"/>
  <c r="K5" i="17"/>
  <c r="J29" i="17" l="1"/>
  <c r="M29" i="17"/>
  <c r="K12" i="17"/>
  <c r="I32" i="17"/>
  <c r="K9" i="17"/>
  <c r="K13" i="17"/>
  <c r="S4" i="17"/>
  <c r="K10" i="17"/>
  <c r="N9" i="17"/>
  <c r="N29" i="17" s="1"/>
  <c r="K29" i="17" l="1"/>
  <c r="E1" i="12"/>
  <c r="F7" i="12" s="1"/>
  <c r="F5" i="12" l="1"/>
  <c r="I5" i="12"/>
  <c r="L6" i="12"/>
  <c r="G7" i="12"/>
  <c r="F9" i="12"/>
  <c r="L9" i="12"/>
  <c r="I10" i="12"/>
  <c r="N10" i="12" s="1"/>
  <c r="I12" i="12"/>
  <c r="I15" i="12"/>
  <c r="L16" i="12"/>
  <c r="I17" i="12"/>
  <c r="L21" i="12"/>
  <c r="I22" i="12"/>
  <c r="I24" i="12"/>
  <c r="L25" i="12"/>
  <c r="I26" i="12"/>
  <c r="L5" i="12"/>
  <c r="I6" i="12"/>
  <c r="F8" i="12"/>
  <c r="I13" i="12"/>
  <c r="I16" i="12"/>
  <c r="L17" i="12"/>
  <c r="L18" i="12"/>
  <c r="L19" i="12"/>
  <c r="I20" i="12"/>
  <c r="G21" i="12"/>
  <c r="L22" i="12"/>
  <c r="I23" i="12"/>
  <c r="L24" i="12"/>
  <c r="I25" i="12"/>
  <c r="L26" i="12"/>
  <c r="I27" i="12"/>
  <c r="F6" i="12"/>
  <c r="I7" i="12"/>
  <c r="L8" i="12"/>
  <c r="I9" i="12"/>
  <c r="F13" i="12"/>
  <c r="F16" i="12"/>
  <c r="I18" i="12"/>
  <c r="I19" i="12"/>
  <c r="G20" i="12"/>
  <c r="F23" i="12"/>
  <c r="F25" i="12"/>
  <c r="G27" i="12"/>
  <c r="L7" i="12"/>
  <c r="I8" i="12"/>
  <c r="F12" i="12"/>
  <c r="F15" i="12"/>
  <c r="L20" i="12"/>
  <c r="I21" i="12"/>
  <c r="F22" i="12"/>
  <c r="F24" i="12"/>
  <c r="F26" i="12"/>
  <c r="L27" i="12"/>
  <c r="K16" i="12" l="1"/>
  <c r="M17" i="12"/>
  <c r="K25" i="12"/>
  <c r="K24" i="12"/>
  <c r="M9" i="12"/>
  <c r="N21" i="12"/>
  <c r="M7" i="12"/>
  <c r="N22" i="12"/>
  <c r="M24" i="12"/>
  <c r="N16" i="12"/>
  <c r="N18" i="12"/>
  <c r="N25" i="12"/>
  <c r="M6" i="12"/>
  <c r="K15" i="12"/>
  <c r="K23" i="12"/>
  <c r="M27" i="12"/>
  <c r="M19" i="12"/>
  <c r="M15" i="12"/>
  <c r="N26" i="12"/>
  <c r="N8" i="12"/>
  <c r="N20" i="12"/>
  <c r="M23" i="12"/>
  <c r="K22" i="12"/>
  <c r="I29" i="12"/>
  <c r="N5" i="12"/>
  <c r="M8" i="12"/>
  <c r="M16" i="12"/>
  <c r="N7" i="12"/>
  <c r="N27" i="12"/>
  <c r="N23" i="12"/>
  <c r="N6" i="12"/>
  <c r="N15" i="12"/>
  <c r="K5" i="12"/>
  <c r="M13" i="12"/>
  <c r="L29" i="12"/>
  <c r="M5" i="12"/>
  <c r="M12" i="12"/>
  <c r="K8" i="12"/>
  <c r="N24" i="12"/>
  <c r="N17" i="12"/>
  <c r="K26" i="12"/>
  <c r="M20" i="12"/>
  <c r="K7" i="12"/>
  <c r="N19" i="12"/>
  <c r="K6" i="12"/>
  <c r="M26" i="12"/>
  <c r="M22" i="12"/>
  <c r="M18" i="12"/>
  <c r="M25" i="12"/>
  <c r="M21" i="12"/>
  <c r="G29" i="12"/>
  <c r="M29" i="12" l="1"/>
  <c r="F17" i="12" l="1"/>
  <c r="K17" i="12" s="1"/>
  <c r="J13" i="12"/>
  <c r="J12" i="12"/>
  <c r="F10" i="12"/>
  <c r="I1" i="17" l="1"/>
  <c r="J9" i="12"/>
  <c r="F29" i="12"/>
  <c r="K10" i="12"/>
  <c r="N12" i="12"/>
  <c r="K12" i="12"/>
  <c r="N13" i="12"/>
  <c r="K13" i="12"/>
  <c r="T74" i="17" l="1"/>
  <c r="T15" i="17"/>
  <c r="T14" i="17"/>
  <c r="T20" i="17"/>
  <c r="T4" i="17"/>
  <c r="T21" i="17"/>
  <c r="T25" i="17"/>
  <c r="T46" i="17"/>
  <c r="T62" i="17"/>
  <c r="T7" i="17"/>
  <c r="T37" i="17"/>
  <c r="T66" i="17"/>
  <c r="T36" i="17"/>
  <c r="T54" i="17"/>
  <c r="T75" i="17"/>
  <c r="T59" i="17"/>
  <c r="T23" i="17"/>
  <c r="T34" i="17"/>
  <c r="T52" i="17"/>
  <c r="T10" i="17"/>
  <c r="T49" i="17"/>
  <c r="T41" i="17"/>
  <c r="T22" i="17"/>
  <c r="T26" i="17"/>
  <c r="T50" i="17"/>
  <c r="T67" i="17"/>
  <c r="T9" i="17"/>
  <c r="T71" i="17"/>
  <c r="T60" i="17"/>
  <c r="T63" i="17"/>
  <c r="T13" i="17"/>
  <c r="T24" i="17"/>
  <c r="T40" i="17"/>
  <c r="T55" i="17"/>
  <c r="T6" i="17"/>
  <c r="T18" i="17"/>
  <c r="T61" i="17"/>
  <c r="T19" i="17"/>
  <c r="T51" i="17"/>
  <c r="T70" i="17"/>
  <c r="T47" i="17"/>
  <c r="T72" i="17"/>
  <c r="T56" i="17"/>
  <c r="T64" i="17"/>
  <c r="T68" i="17"/>
  <c r="T45" i="17"/>
  <c r="T42" i="17"/>
  <c r="T35" i="17"/>
  <c r="N9" i="12"/>
  <c r="N29" i="12" s="1"/>
  <c r="J29" i="12"/>
  <c r="K9" i="12"/>
  <c r="K29" i="12" s="1"/>
</calcChain>
</file>

<file path=xl/sharedStrings.xml><?xml version="1.0" encoding="utf-8"?>
<sst xmlns="http://schemas.openxmlformats.org/spreadsheetml/2006/main" count="3101" uniqueCount="1106">
  <si>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</si>
  <si>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</si>
  <si>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</si>
  <si>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</si>
  <si>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</si>
  <si>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</si>
  <si>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</si>
  <si>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</si>
  <si>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</si>
  <si>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</si>
  <si>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</si>
  <si>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</si>
  <si>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</si>
  <si>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</si>
  <si>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</si>
  <si>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</si>
  <si>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</si>
  <si>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</si>
  <si>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</si>
  <si>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</si>
  <si>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</si>
  <si>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</si>
  <si>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</si>
  <si>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</si>
  <si>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</si>
  <si>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</si>
  <si>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</si>
  <si>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</si>
  <si>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</si>
  <si>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</si>
  <si>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</si>
  <si>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</si>
  <si>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</si>
  <si>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</si>
  <si>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</si>
  <si>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</si>
  <si>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</si>
  <si>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</si>
  <si>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</si>
  <si>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</si>
  <si>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</si>
  <si>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</si>
  <si>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</si>
  <si>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</si>
  <si>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</si>
  <si>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</si>
  <si>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</si>
  <si>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</si>
  <si>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</si>
  <si>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</si>
  <si>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</si>
  <si>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</si>
  <si>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</si>
  <si>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</si>
  <si>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</si>
  <si>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</si>
  <si>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</si>
  <si>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</si>
  <si>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</si>
  <si>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</si>
  <si>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</si>
  <si>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</si>
  <si>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</si>
  <si>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</si>
  <si>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</si>
  <si>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</si>
  <si>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</si>
  <si>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</si>
  <si>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</si>
  <si>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</si>
  <si>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</si>
  <si>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</si>
  <si>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</si>
  <si>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</si>
  <si>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</si>
  <si>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</si>
  <si>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</si>
  <si>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</si>
  <si>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</si>
  <si>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</si>
  <si>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</si>
  <si>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</si>
  <si>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</si>
  <si>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</si>
  <si>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</si>
  <si>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</si>
  <si>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</si>
  <si>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</si>
  <si>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</si>
  <si>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</si>
  <si>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</si>
  <si>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</si>
  <si>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</si>
  <si>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</si>
  <si>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</si>
  <si>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</si>
  <si>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</si>
  <si>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</si>
  <si>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</si>
  <si>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</si>
  <si>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</si>
  <si>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</si>
  <si>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</si>
  <si>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</si>
  <si>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</si>
  <si>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</si>
  <si>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</si>
  <si>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</si>
  <si>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</si>
  <si>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</si>
  <si>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</si>
  <si>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</si>
  <si>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</si>
  <si>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</si>
  <si>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</si>
  <si>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</si>
  <si>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</si>
  <si>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</si>
  <si>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</si>
  <si>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</si>
  <si>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</si>
  <si>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</si>
  <si>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</si>
  <si>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</si>
  <si>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</si>
  <si>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</si>
  <si>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</si>
  <si>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</si>
  <si>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</si>
  <si>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</si>
  <si>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</si>
  <si>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</si>
  <si>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</si>
  <si>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</si>
  <si>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</si>
  <si>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</si>
  <si>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</si>
  <si>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</si>
  <si>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</si>
  <si>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</si>
  <si>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</si>
  <si>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</si>
  <si>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</si>
  <si>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</si>
  <si>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</si>
  <si>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</si>
  <si>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</si>
  <si>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</si>
  <si>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</si>
  <si>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</si>
  <si>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</si>
  <si>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</si>
  <si>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</si>
  <si>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</si>
  <si>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</si>
  <si>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</si>
  <si>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</si>
  <si>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</si>
  <si>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</si>
  <si>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</si>
  <si>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</si>
  <si>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</si>
  <si>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</si>
  <si>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</si>
  <si>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</si>
  <si>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</si>
  <si>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</si>
  <si>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</si>
  <si>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</si>
  <si>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</si>
  <si>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</si>
  <si>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</si>
  <si>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</si>
  <si>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</si>
  <si>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</si>
  <si>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</si>
  <si>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</si>
  <si>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</si>
  <si>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</si>
  <si>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</si>
  <si>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</si>
  <si>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</si>
  <si>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</si>
  <si>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</si>
  <si>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</si>
  <si>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</si>
  <si>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</si>
  <si>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</si>
  <si>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</si>
  <si>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</si>
  <si>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</si>
  <si>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</si>
  <si>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</si>
  <si>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</si>
  <si>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</si>
  <si>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</si>
  <si>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</si>
  <si>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</si>
  <si>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</si>
  <si>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</si>
  <si>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</si>
  <si>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</si>
  <si>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</si>
  <si>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</si>
  <si>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</si>
  <si>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</si>
  <si>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</si>
  <si>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</si>
  <si>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</si>
  <si>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</si>
  <si>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</si>
  <si>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</si>
  <si>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</si>
  <si>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</si>
  <si>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</si>
  <si>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</si>
  <si>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</si>
  <si>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</si>
  <si>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</si>
  <si>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AMOUNT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</si>
  <si>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</si>
  <si>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</si>
  <si>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</si>
  <si>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</si>
  <si>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</si>
  <si>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</si>
  <si>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</si>
  <si>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</si>
  <si>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</si>
  <si>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</si>
  <si>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</si>
  <si>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</si>
  <si>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</si>
  <si>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</si>
  <si>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</si>
  <si>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</si>
  <si>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Link: http://www.adaptation-fund.org/sites/default/files/Results%20Framework%20and%20Baseline%20Guidance%20final.pdf</t>
  </si>
  <si>
    <t>Baseline</t>
  </si>
  <si>
    <t>Project Performance Report (PPR)</t>
  </si>
  <si>
    <t>Indicator</t>
  </si>
  <si>
    <t>Type of Indicator</t>
  </si>
  <si>
    <t>PROJECT Indicators</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</si>
  <si>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</si>
  <si>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</si>
  <si>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</si>
  <si>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</si>
  <si>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</si>
  <si>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</si>
  <si>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</si>
  <si>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</si>
  <si>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</si>
  <si>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</si>
  <si>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</si>
  <si>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</si>
  <si>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</si>
  <si>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</si>
  <si>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</si>
  <si>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</si>
  <si>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</si>
  <si>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</si>
  <si>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</si>
  <si>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</si>
  <si>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</si>
  <si>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</si>
  <si>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</si>
  <si>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</si>
  <si>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</si>
  <si>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</si>
  <si>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</si>
  <si>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</si>
  <si>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</si>
  <si>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</si>
  <si>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</si>
  <si>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</si>
  <si>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</si>
  <si>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</si>
  <si>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</si>
  <si>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</si>
  <si>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</si>
  <si>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</si>
  <si>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</si>
  <si>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</si>
  <si>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</si>
  <si>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</si>
  <si>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</si>
  <si>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</si>
  <si>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</si>
  <si>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</si>
  <si>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</si>
  <si>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</si>
  <si>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</si>
  <si>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</si>
  <si>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</si>
  <si>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</si>
  <si>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</si>
  <si>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</si>
  <si>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</si>
  <si>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</si>
  <si>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</si>
  <si>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</si>
  <si>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</si>
  <si>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</si>
  <si>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</si>
  <si>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</si>
  <si>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</si>
  <si>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</si>
  <si>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</si>
  <si>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</si>
  <si>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</si>
  <si>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</si>
  <si>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</si>
  <si>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</si>
  <si>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</si>
  <si>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</si>
  <si>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</si>
  <si>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</si>
  <si>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</si>
  <si>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</si>
  <si>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</si>
  <si>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</si>
  <si>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</si>
  <si>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</si>
  <si>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</si>
  <si>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</si>
  <si>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</si>
  <si>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</si>
  <si>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</si>
  <si>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</si>
  <si>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</si>
  <si>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</si>
  <si>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</si>
  <si>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</si>
  <si>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</si>
  <si>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</si>
  <si>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</si>
  <si>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</si>
  <si>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</si>
  <si>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</si>
  <si>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</si>
  <si>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</si>
  <si>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</si>
  <si>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</si>
  <si>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</si>
  <si>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</si>
  <si>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</si>
  <si>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</si>
  <si>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</si>
  <si>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</si>
  <si>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</si>
  <si>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</si>
  <si>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</si>
  <si>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Indicator 3.1.1: Percentage in targeted population awareness of predicted adverse impacts of climate change, and of appropriate responses</t>
  </si>
  <si>
    <t>No. of targeted beneficiaries</t>
  </si>
  <si>
    <t>% of female participants targeted</t>
  </si>
  <si>
    <t>Level of awareness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</si>
  <si>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</si>
  <si>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</si>
  <si>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</si>
  <si>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</si>
  <si>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</si>
  <si>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</si>
  <si>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</si>
  <si>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</si>
  <si>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</si>
  <si>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</si>
  <si>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</si>
  <si>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</si>
  <si>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</si>
  <si>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</si>
  <si>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</si>
  <si>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</si>
  <si>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</si>
  <si>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</si>
  <si>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</si>
  <si>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</si>
  <si>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</si>
  <si>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</si>
  <si>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</si>
  <si>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</si>
  <si>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</si>
  <si>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</si>
  <si>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</si>
  <si>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</si>
  <si>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</si>
  <si>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</si>
  <si>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</si>
  <si>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</si>
  <si>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</si>
  <si>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</si>
  <si>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</si>
  <si>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</si>
  <si>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</si>
  <si>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</si>
  <si>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</si>
  <si>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</si>
  <si>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</si>
  <si>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</si>
  <si>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</si>
  <si>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</si>
  <si>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</si>
  <si>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</si>
  <si>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</si>
  <si>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</si>
  <si>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</si>
  <si>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</si>
  <si>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</si>
  <si>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</si>
  <si>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</si>
  <si>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</si>
  <si>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</si>
  <si>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</si>
  <si>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</si>
  <si>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</si>
  <si>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</si>
  <si>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</si>
  <si>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</si>
  <si>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</si>
  <si>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</si>
  <si>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</si>
  <si>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</si>
  <si>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</si>
  <si>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</si>
  <si>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</si>
  <si>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</si>
  <si>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</si>
  <si>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</si>
  <si>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</si>
  <si>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</si>
  <si>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</si>
  <si>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</si>
  <si>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</si>
  <si>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</si>
  <si>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</si>
  <si>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</si>
  <si>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</si>
  <si>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</si>
  <si>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</si>
  <si>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</si>
  <si>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</si>
  <si>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</si>
  <si>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</si>
  <si>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</si>
  <si>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</si>
  <si>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</si>
  <si>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</si>
  <si>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</si>
  <si>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</si>
  <si>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</si>
  <si>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</si>
  <si>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</si>
  <si>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</si>
  <si>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</si>
  <si>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</si>
  <si>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</si>
  <si>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</si>
  <si>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</si>
  <si>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</si>
  <si>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</si>
  <si>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</si>
  <si>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</si>
  <si>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</si>
  <si>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</si>
  <si>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</si>
  <si>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</si>
  <si>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</si>
  <si>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</si>
  <si>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</si>
  <si>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</si>
  <si>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</si>
  <si>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</si>
  <si>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</si>
  <si>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</si>
  <si>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</si>
  <si>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</si>
  <si>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</si>
  <si>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</si>
  <si>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</si>
  <si>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</si>
  <si>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</si>
  <si>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</si>
  <si>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</si>
  <si>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</si>
  <si>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</si>
  <si>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</si>
  <si>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</si>
  <si>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</si>
  <si>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</si>
  <si>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</si>
  <si>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</si>
  <si>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</si>
  <si>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</si>
  <si>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</si>
  <si>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</si>
  <si>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</si>
  <si>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</si>
  <si>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</si>
  <si>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</si>
  <si>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</si>
  <si>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</si>
  <si>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</si>
  <si>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</si>
  <si>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</si>
  <si>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</si>
  <si>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</si>
  <si>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</si>
  <si>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</si>
  <si>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</si>
  <si>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</si>
  <si>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</si>
  <si>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</si>
  <si>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</si>
  <si>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</si>
  <si>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</si>
  <si>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</si>
  <si>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</si>
  <si>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</si>
  <si>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</si>
  <si>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</si>
  <si>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</si>
  <si>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</si>
  <si>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</si>
  <si>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</si>
  <si>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</si>
  <si>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</si>
  <si>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</si>
  <si>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</si>
  <si>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</si>
  <si>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</si>
  <si>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</si>
  <si>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</si>
  <si>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</si>
  <si>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</si>
  <si>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</si>
  <si>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</si>
  <si>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</si>
  <si>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</si>
  <si>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</si>
  <si>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</si>
  <si>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</si>
  <si>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</si>
  <si>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</si>
  <si>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</si>
  <si>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</si>
  <si>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</si>
  <si>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</si>
  <si>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</si>
  <si>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</si>
  <si>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</si>
  <si>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</si>
  <si>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</si>
  <si>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</si>
  <si>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</si>
  <si>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</si>
  <si>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</si>
  <si>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</si>
  <si>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</si>
  <si>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</si>
  <si>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</si>
  <si>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</si>
  <si>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</si>
  <si>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</si>
  <si>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</si>
  <si>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</si>
  <si>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</si>
  <si>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</si>
  <si>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</si>
  <si>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</si>
  <si>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</si>
  <si>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</si>
  <si>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</si>
  <si>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</si>
  <si>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</si>
  <si>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</si>
  <si>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</si>
  <si>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</si>
  <si>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</si>
  <si>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</si>
  <si>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</si>
  <si>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</si>
  <si>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</si>
  <si>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</si>
  <si>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</si>
  <si>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</si>
  <si>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</si>
  <si>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</si>
  <si>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</si>
  <si>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</si>
  <si>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</si>
  <si>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</si>
  <si>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</si>
  <si>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</si>
  <si>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</si>
  <si>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</si>
  <si>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</si>
  <si>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</si>
  <si>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</si>
  <si>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</si>
  <si>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</si>
  <si>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</si>
  <si>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</si>
  <si>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</si>
  <si>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</si>
  <si>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</si>
  <si>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</si>
  <si>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</si>
  <si>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</si>
  <si>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</si>
  <si>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</si>
  <si>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</si>
  <si>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</si>
  <si>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</si>
  <si>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</si>
  <si>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</si>
  <si>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</si>
  <si>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</si>
  <si>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</si>
  <si>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</si>
  <si>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</si>
  <si>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</si>
  <si>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</si>
  <si>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</si>
  <si>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</si>
  <si>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</si>
  <si>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</si>
  <si>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</si>
  <si>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</si>
  <si>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</si>
  <si>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</si>
  <si>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</si>
  <si>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</si>
  <si>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</si>
  <si>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</si>
  <si>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</si>
  <si>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</si>
  <si>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</si>
  <si>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</si>
  <si>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</si>
  <si>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</si>
  <si>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</si>
  <si>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</si>
  <si>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</si>
  <si>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</si>
  <si>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</si>
  <si>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</si>
  <si>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</si>
  <si>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</si>
  <si>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</si>
  <si>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</si>
  <si>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</si>
  <si>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</si>
  <si>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</si>
  <si>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</si>
  <si>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</si>
  <si>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</si>
  <si>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</si>
  <si>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</si>
  <si>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</si>
  <si>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</si>
  <si>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Agence pour Développement Agricole (ADA)</t>
  </si>
  <si>
    <t xml:space="preserve">Projet d’Adaptation au Changements Climatiques dans les Zones Oasiennes au Maroc PACCZO </t>
  </si>
  <si>
    <r>
      <t>Financial information:  cumulative from project start to [</t>
    </r>
    <r>
      <rPr>
        <b/>
        <sz val="14"/>
        <color rgb="FFC00000"/>
        <rFont val="Times New Roman"/>
        <family val="1"/>
      </rPr>
      <t>December-31-2016</t>
    </r>
    <r>
      <rPr>
        <b/>
        <sz val="14"/>
        <rFont val="Times New Roman"/>
        <family val="1"/>
      </rPr>
      <t>]</t>
    </r>
  </si>
  <si>
    <t>Composantes</t>
  </si>
  <si>
    <t>Intitule</t>
  </si>
  <si>
    <t>Montant délégué (1)</t>
  </si>
  <si>
    <t>Montant redéployé (1i)</t>
  </si>
  <si>
    <t>TYPE</t>
  </si>
  <si>
    <t>Montants engagés (2)</t>
  </si>
  <si>
    <t>Reliquat 
(1)-(2)</t>
  </si>
  <si>
    <t>Montant payé</t>
  </si>
  <si>
    <t>% Paie.</t>
  </si>
  <si>
    <t>Reste à payer</t>
  </si>
  <si>
    <t>Mnt marchés</t>
  </si>
  <si>
    <t>int. moratoires</t>
  </si>
  <si>
    <t>Fonds du projet</t>
  </si>
  <si>
    <t>C1+C4</t>
  </si>
  <si>
    <t>Convention de partenariat ABH GZR</t>
  </si>
  <si>
    <t xml:space="preserve"> Convention </t>
  </si>
  <si>
    <t>Convention de partenariat ORMVAO</t>
  </si>
  <si>
    <t>Convention de partenariat ORMVAT</t>
  </si>
  <si>
    <t>C2</t>
  </si>
  <si>
    <t>Contribution aux projets de partenariat</t>
  </si>
  <si>
    <t xml:space="preserve"> 11 Conventions </t>
  </si>
  <si>
    <t>C5</t>
  </si>
  <si>
    <t xml:space="preserve"> Marché 10/15 </t>
  </si>
  <si>
    <t>Activité 5.1.1.2 (Particip. rencontres &amp; forums)</t>
  </si>
  <si>
    <t>- -</t>
  </si>
  <si>
    <t xml:space="preserve"> Marché 05/16</t>
  </si>
  <si>
    <t xml:space="preserve"> Marché 06/16</t>
  </si>
  <si>
    <t>Frais d'exécution</t>
  </si>
  <si>
    <t>Equipement</t>
  </si>
  <si>
    <t>Dérogation PG</t>
  </si>
  <si>
    <t xml:space="preserve"> BC N°22/15 </t>
  </si>
  <si>
    <t xml:space="preserve"> Marché 11/15 </t>
  </si>
  <si>
    <t xml:space="preserve"> BC N°19/15 </t>
  </si>
  <si>
    <t xml:space="preserve"> BC N°20/15 </t>
  </si>
  <si>
    <t xml:space="preserve"> BC N°12/16 </t>
  </si>
  <si>
    <t xml:space="preserve"> BC N°13/16 </t>
  </si>
  <si>
    <t xml:space="preserve"> BC N°17/15 </t>
  </si>
  <si>
    <t>Travel expenses</t>
  </si>
  <si>
    <t>CV 1729/15</t>
  </si>
  <si>
    <t>CV 3905/15</t>
  </si>
  <si>
    <t>CV 05/15</t>
  </si>
  <si>
    <t>CV 04/16</t>
  </si>
  <si>
    <t>--</t>
  </si>
  <si>
    <t>Acquisition of transport equipment (vehicles)</t>
  </si>
  <si>
    <t>Acquisition of computer hardware</t>
  </si>
  <si>
    <t>Acquisition of photocopiers, multimedia and office supplies</t>
  </si>
  <si>
    <t>Publication and communication costs</t>
  </si>
  <si>
    <t>SNTL</t>
  </si>
  <si>
    <t>Transportation within the Morocco</t>
  </si>
  <si>
    <t>Maintenance and fuel costs</t>
  </si>
  <si>
    <t>Catering and accommodation</t>
  </si>
  <si>
    <t>Technical Assitance for ANDZOA</t>
  </si>
  <si>
    <t>EIES/PGES</t>
  </si>
  <si>
    <t>Training</t>
  </si>
  <si>
    <r>
      <rPr>
        <b/>
        <u/>
        <sz val="11"/>
        <color rgb="FFC00000"/>
        <rFont val="Calibri"/>
        <family val="2"/>
        <scheme val="minor"/>
      </rPr>
      <t>Outcome 1</t>
    </r>
    <r>
      <rPr>
        <sz val="11"/>
        <color theme="1"/>
        <rFont val="Calibri"/>
        <family val="2"/>
        <scheme val="minor"/>
      </rPr>
      <t>: Reduced exposure to climate-related hazards and threats</t>
    </r>
  </si>
  <si>
    <r>
      <rPr>
        <b/>
        <u/>
        <sz val="11"/>
        <color rgb="FFC00000"/>
        <rFont val="Calibri"/>
        <family val="2"/>
        <scheme val="minor"/>
      </rPr>
      <t>Outcome 2</t>
    </r>
    <r>
      <rPr>
        <sz val="11"/>
        <color theme="1"/>
        <rFont val="Calibri"/>
        <family val="2"/>
        <scheme val="minor"/>
      </rPr>
      <t>: Strengthened institutional capacity to reduce risks associated with climate-induced socioeconomic and environmental losses</t>
    </r>
  </si>
  <si>
    <r>
      <rPr>
        <b/>
        <u/>
        <sz val="11"/>
        <color rgb="FFC00000"/>
        <rFont val="Calibri"/>
        <family val="2"/>
        <scheme val="minor"/>
      </rPr>
      <t>Output 3</t>
    </r>
    <r>
      <rPr>
        <sz val="11"/>
        <color theme="1"/>
        <rFont val="Calibri"/>
        <family val="2"/>
        <scheme val="minor"/>
      </rPr>
      <t xml:space="preserve">: Targeted population groups participating in adaptation and risk reduction awareness activities </t>
    </r>
  </si>
  <si>
    <r>
      <rPr>
        <b/>
        <u/>
        <sz val="11"/>
        <color rgb="FFC00000"/>
        <rFont val="Calibri"/>
        <family val="2"/>
        <scheme val="minor"/>
      </rPr>
      <t>Outcome 4</t>
    </r>
    <r>
      <rPr>
        <sz val="11"/>
        <color theme="1"/>
        <rFont val="Calibri"/>
        <family val="2"/>
        <scheme val="minor"/>
      </rPr>
      <t>: Increased adaptive capacity within relevant development sector services and infrastructure assets</t>
    </r>
  </si>
  <si>
    <r>
      <rPr>
        <b/>
        <u/>
        <sz val="11"/>
        <color rgb="FFC00000"/>
        <rFont val="Calibri"/>
        <family val="2"/>
        <scheme val="minor"/>
      </rPr>
      <t>Outcome 5</t>
    </r>
    <r>
      <rPr>
        <sz val="11"/>
        <color theme="1"/>
        <rFont val="Calibri"/>
        <family val="2"/>
        <scheme val="minor"/>
      </rPr>
      <t>: Increased ecosystem resilience in response to climate change and variability-induced stress</t>
    </r>
  </si>
  <si>
    <r>
      <rPr>
        <b/>
        <u/>
        <sz val="11"/>
        <color rgb="FFC00000"/>
        <rFont val="Calibri"/>
        <family val="2"/>
        <scheme val="minor"/>
      </rPr>
      <t>Outcome 6</t>
    </r>
    <r>
      <rPr>
        <sz val="11"/>
        <color theme="1"/>
        <rFont val="Calibri"/>
        <family val="2"/>
        <scheme val="minor"/>
      </rPr>
      <t>: Diversified and strengthened livelihoods and sources of income for vulnerable people in targeted areas</t>
    </r>
  </si>
  <si>
    <r>
      <rPr>
        <b/>
        <u/>
        <sz val="11"/>
        <color theme="1"/>
        <rFont val="Calibri"/>
        <family val="2"/>
        <scheme val="minor"/>
      </rPr>
      <t>Outcome 7</t>
    </r>
    <r>
      <rPr>
        <sz val="11"/>
        <color theme="1"/>
        <rFont val="Calibri"/>
        <family val="2"/>
        <scheme val="minor"/>
      </rPr>
      <t>: Improved policies and regulations that promote and enforce resilience measures</t>
    </r>
  </si>
  <si>
    <t>Number of oases inhabitants vulnerable to the adverse effects of climate variability and change</t>
  </si>
  <si>
    <t>Development of water sectors' services responsive to evolving needs from changing and variable climate.</t>
  </si>
  <si>
    <t>Agricultural irrigation efficiency (%)</t>
  </si>
  <si>
    <t>Percentage of households with diversified income sources and sustained climate-resilient alternative livelihoods.</t>
  </si>
  <si>
    <t>VA/ha</t>
  </si>
  <si>
    <t>Number and type of economic units (existing or new) that develop in a manner adapted to climate change.</t>
  </si>
  <si>
    <t>Number of oases that have reduced the threats to their ecosystem and preserved their heritage</t>
  </si>
  <si>
    <t>Number of oases that have reduced the threats to their ecosystem.</t>
  </si>
  <si>
    <t>Number of solicitations for restoring post-project</t>
  </si>
  <si>
    <t>Part of the targeted municipal populations are educated on climate change issues</t>
  </si>
  <si>
    <t>The importance of communicating on the issue of climate change</t>
  </si>
  <si>
    <t>Population of targeted groups are educated on the overall issues relating to climate change</t>
  </si>
  <si>
    <t>No. of Officials and beneficiaries trained with reinforced capacities in adaptation project management.</t>
  </si>
  <si>
    <t>Number of officials and beneficiaries whose adaptability to climate change has been strengthened.</t>
  </si>
  <si>
    <t>Number of officials and beneficiaries whose ability to collectively manage climate change adaptation projects has been strengthened</t>
  </si>
  <si>
    <t>There are no concrete adaptation measures currently being implemented in the project areas</t>
  </si>
  <si>
    <t>By the end of the project, at least 4000 of the most vulnerable inhabitants in the project area will benefit from the proposed activities to cope with their vulnerability to climate change</t>
  </si>
  <si>
    <t>There is evidence on the shortages by basin being updated</t>
  </si>
  <si>
    <t>At least 10% of households secure their access to water for drinking and irrigation.</t>
  </si>
  <si>
    <t>Project Objective: Improve the adaptability of the Oasis populations to the impacts of climate change</t>
  </si>
  <si>
    <t xml:space="preserve">Available studies indicate the rate water mobilization by basin </t>
  </si>
  <si>
    <t>Approximately 2 million m3</t>
  </si>
  <si>
    <t>Efficiency ratios of the traditional networks are below 50% according to APP (Agency for the Partnership for Progress)</t>
  </si>
  <si>
    <t>70% efficiency</t>
  </si>
  <si>
    <t>The poverty rate in the zone remains especially high</t>
  </si>
  <si>
    <t>At least 20% of families have diversified and improved their livelihoods through more resilient activities.</t>
  </si>
  <si>
    <t>37000dh/ha (according to APP)</t>
  </si>
  <si>
    <t>20% increase for an objective of MAD 45000 per ha</t>
  </si>
  <si>
    <t>Experiments near the project zones have successfully developed high value non-agricultural sectors</t>
  </si>
  <si>
    <t>At least 20 economic units</t>
  </si>
  <si>
    <t>The MEA/FAO/UNESCO/PACO studies have sounded the alarm</t>
  </si>
  <si>
    <t>At least 4 oases</t>
  </si>
  <si>
    <t>Consultation workshops have stressed the importance of the degradation of ecosystems</t>
  </si>
  <si>
    <t>At least 4 oases participate in a dynamic for protecting the ecosystems.</t>
  </si>
  <si>
    <t>Few landowners are currently interested in restoration or construction because they fear that their home will become a museum.</t>
  </si>
  <si>
    <t>There are solicitations.</t>
  </si>
  <si>
    <t>The population has heard of climate change but it remains an abstract concept that has yet to be connected to changes in the area.</t>
  </si>
  <si>
    <t>60% of households in the project zones</t>
  </si>
  <si>
    <t>Informal debates exist but there is a lack of data and areas for expression needed to reinforce the message.</t>
  </si>
  <si>
    <t>Media coverage</t>
  </si>
  <si>
    <t>Communication/awareness campaigns are not targeted</t>
  </si>
  <si>
    <t>Targeted content of communication/awareness campaigns</t>
  </si>
  <si>
    <t>The project intervention zones have not had any capacity building activities</t>
  </si>
  <si>
    <t>There are major knowledge disparities between stakeholders</t>
  </si>
  <si>
    <t>The stakeholders are not familiar with the dialogue process in managing development projects</t>
  </si>
  <si>
    <t xml:space="preserve"> Efficiency of mobilization</t>
  </si>
  <si>
    <t>Delay in large-value payment (agreement with partners)
Measures : Intervention direcet at paymasters</t>
  </si>
  <si>
    <r>
      <t xml:space="preserve">List </t>
    </r>
    <r>
      <rPr>
        <b/>
        <u/>
        <sz val="11"/>
        <color rgb="FFFF0000"/>
        <rFont val="Times New Roman"/>
        <family val="1"/>
      </rPr>
      <t>ouput</t>
    </r>
    <r>
      <rPr>
        <b/>
        <sz val="11"/>
        <color indexed="8"/>
        <rFont val="Times New Roman"/>
        <family val="1"/>
      </rPr>
      <t xml:space="preserve"> and corresponding amount spent for the current reporting period</t>
    </r>
  </si>
  <si>
    <t>STE AS2T INGENIERIE</t>
  </si>
  <si>
    <t>STE ECTA2E</t>
  </si>
  <si>
    <t>Formations</t>
  </si>
  <si>
    <t>STE NEGOVERT</t>
  </si>
  <si>
    <t>STE WINZIZ</t>
  </si>
  <si>
    <t>Assistance technique (ANDZOA)</t>
  </si>
  <si>
    <t>Etude EIES/PGES</t>
  </si>
  <si>
    <t xml:space="preserve"> Marché 05/15 </t>
  </si>
  <si>
    <t>STE NOVEC</t>
  </si>
  <si>
    <t>GPT CLINIQUE PLANTES &amp; CADINOV</t>
  </si>
  <si>
    <t>Acquisition de matériel de transport</t>
  </si>
  <si>
    <t>STE H2S INGENIEURIE</t>
  </si>
  <si>
    <t xml:space="preserve">Frais d’acquisition de matériel informatique </t>
  </si>
  <si>
    <t>Frais d’acquisition photocopieurs, multimédia et fourniture de bureau</t>
  </si>
  <si>
    <t xml:space="preserve"> Marché 6/16</t>
  </si>
  <si>
    <t>STE YOURI CONSULTING</t>
  </si>
  <si>
    <t>STE 3 ANGLES ETUDES</t>
  </si>
  <si>
    <t>GPT ID GREEN LAND &amp; ALPHA</t>
  </si>
  <si>
    <t>STE DMIC</t>
  </si>
  <si>
    <t xml:space="preserve">Frais de publication et communication </t>
  </si>
  <si>
    <t>STE CAPITAL RH</t>
  </si>
  <si>
    <t>Frais de déplacements</t>
  </si>
  <si>
    <t xml:space="preserve">Frais de transport à l’intérieur du royaume </t>
  </si>
  <si>
    <t>STE TEAM MAROC</t>
  </si>
  <si>
    <t xml:space="preserve">Frais d’entretien et carburant </t>
  </si>
  <si>
    <t>STE CID</t>
  </si>
  <si>
    <t xml:space="preserve">Restauration, et hébergement </t>
  </si>
  <si>
    <t>GPT STE SELF &amp; STE AREMO</t>
  </si>
  <si>
    <t>BC 13/15</t>
  </si>
  <si>
    <t>STE ETERCOS</t>
  </si>
  <si>
    <t>STE LIBRAIRIE IQRAE</t>
  </si>
  <si>
    <t>STE AMANOUN DAOUD</t>
  </si>
  <si>
    <t>BC 12/15</t>
  </si>
  <si>
    <t>STE ERRACHIDIA GRAPHIQUE</t>
  </si>
  <si>
    <t>STE OMEGA SUD</t>
  </si>
  <si>
    <t>BC 17/15</t>
  </si>
  <si>
    <t>STE ARCO PRINT</t>
  </si>
  <si>
    <t>STE IMPREMERIE ALJBOUN</t>
  </si>
  <si>
    <t>STE MEDAGRAPH PUB</t>
  </si>
  <si>
    <t>BC 22/15</t>
  </si>
  <si>
    <t>STE AXANET SERVICES</t>
  </si>
  <si>
    <t>STE NSIB</t>
  </si>
  <si>
    <t>STE RESO2DAY SERVICES</t>
  </si>
  <si>
    <t>BC 19/15</t>
  </si>
  <si>
    <t>STE AYOU ALI ELEC</t>
  </si>
  <si>
    <t>BC 20/15</t>
  </si>
  <si>
    <t>STE TAFILALET BUREAU</t>
  </si>
  <si>
    <t>STE DOUSDATE</t>
  </si>
  <si>
    <t>STE OISIS MIR</t>
  </si>
  <si>
    <t>CV 04/15</t>
  </si>
  <si>
    <t>STE TRIOMUS</t>
  </si>
  <si>
    <t>STE ALAOUI NAJIB</t>
  </si>
  <si>
    <t>Outcome 2: Strengthened institutional capacity to reduce risks associated with climate-induced socioeconomic and environmental losses</t>
  </si>
  <si>
    <t xml:space="preserve">Output 3: Targeted population groups participating in adaptation and risk reduction awareness activities </t>
  </si>
  <si>
    <t>Outcome 4: Increased adaptive capacity within relevant development sector services and infrastructure assets</t>
  </si>
  <si>
    <t>Outcome 5: Increased ecosystem resilience in response to climate change and variability-induced stress</t>
  </si>
  <si>
    <t>Outcome 6: Diversified and strengthened livelihoods and sources of income for vulnerable people in targeted areas</t>
  </si>
  <si>
    <t>Outcome 7: Improved policies and regulations that promote and enforce resilience measures</t>
  </si>
  <si>
    <r>
      <rPr>
        <b/>
        <u/>
        <sz val="11"/>
        <color theme="1"/>
        <rFont val="Calibri"/>
        <family val="2"/>
        <scheme val="minor"/>
      </rPr>
      <t>Outcome 1</t>
    </r>
    <r>
      <rPr>
        <sz val="11"/>
        <color theme="1"/>
        <rFont val="Calibri"/>
        <family val="2"/>
        <scheme val="minor"/>
      </rPr>
      <t>: Reduced exposure to climate-related hazards and threats</t>
    </r>
  </si>
  <si>
    <r>
      <rPr>
        <b/>
        <u/>
        <sz val="10"/>
        <color theme="1"/>
        <rFont val="Calibri"/>
        <family val="2"/>
        <scheme val="minor"/>
      </rPr>
      <t>Core Indicator</t>
    </r>
    <r>
      <rPr>
        <sz val="10"/>
        <color theme="1"/>
        <rFont val="Calibri"/>
        <family val="2"/>
        <scheme val="minor"/>
      </rPr>
      <t>: No. of beneficiaries</t>
    </r>
  </si>
  <si>
    <r>
      <rPr>
        <b/>
        <u/>
        <sz val="10"/>
        <color theme="1"/>
        <rFont val="Calibri"/>
        <family val="2"/>
        <scheme val="minor"/>
      </rPr>
      <t>Core Indicator</t>
    </r>
    <r>
      <rPr>
        <sz val="10"/>
        <color theme="1"/>
        <rFont val="Calibri"/>
        <family val="2"/>
        <scheme val="minor"/>
      </rPr>
      <t xml:space="preserve"> 1.2: No. of Early Warning Systems</t>
    </r>
  </si>
  <si>
    <r>
      <rPr>
        <b/>
        <u/>
        <sz val="10"/>
        <color theme="1"/>
        <rFont val="Calibri"/>
        <family val="2"/>
        <scheme val="minor"/>
      </rPr>
      <t>Core Indicator</t>
    </r>
    <r>
      <rPr>
        <sz val="10"/>
        <color theme="1"/>
        <rFont val="Calibri"/>
        <family val="2"/>
        <scheme val="minor"/>
      </rPr>
      <t xml:space="preserve"> 4.2: Assets produced, developed, improved or strengthened</t>
    </r>
  </si>
  <si>
    <r>
      <rPr>
        <b/>
        <u/>
        <sz val="10"/>
        <color theme="1"/>
        <rFont val="Calibri"/>
        <family val="2"/>
        <scheme val="minor"/>
      </rPr>
      <t>Core Indicator</t>
    </r>
    <r>
      <rPr>
        <sz val="10"/>
        <color theme="1"/>
        <rFont val="Calibri"/>
        <family val="2"/>
        <scheme val="minor"/>
      </rPr>
      <t xml:space="preserve"> 5.1: Natural Assets protected or rehabilitated</t>
    </r>
  </si>
  <si>
    <r>
      <rPr>
        <b/>
        <u/>
        <sz val="10"/>
        <color theme="1"/>
        <rFont val="Calibri"/>
        <family val="2"/>
        <scheme val="minor"/>
      </rPr>
      <t>Core Indicator</t>
    </r>
    <r>
      <rPr>
        <sz val="10"/>
        <color theme="1"/>
        <rFont val="Calibri"/>
        <family val="2"/>
        <scheme val="minor"/>
      </rPr>
      <t xml:space="preserve"> 6.1.2: Increased income, or avoided decrease in income</t>
    </r>
  </si>
  <si>
    <t>2: Physical asset (produced/improved/strenghtened)</t>
  </si>
  <si>
    <t xml:space="preserve">Inception Phase of the Project completed </t>
  </si>
  <si>
    <t>Inception Phase activities commenced in December 2015. Within this phase, recruitment of the Technical Assistance (for NIE &amp; EIE), the inception workshop and partnership agreements were held.</t>
  </si>
  <si>
    <t>The start-up workshop took place on 14 December 2015. Three partnerships were signed with a total amount of 1,453,662 USD (ABH, ORMVAO, ORMVAT). Technical assistance was recruited (for both NIE &amp; EIE). The works in different components have been started. Approximately 984 people received training on the subject related to the project (19% women). The rehabilitation works has already begun.</t>
  </si>
  <si>
    <t>Strengthening the capacities of participants in the design and implementation of adaptation measures</t>
  </si>
  <si>
    <t>About 1744 of Officials and beneficiaries trained with reinforced capacities in adaptation project management.</t>
  </si>
  <si>
    <t>The trainings have been an important success. More than 984 people have benefited from trainings related to climate change adaptation, 35% of beneficiaries (cooperatives &amp; agricultural water management associations). 35% of public service officials. 30% of the population representatives.</t>
  </si>
  <si>
    <t>Improving stakeholder awareness though the management and exchange of knowledge</t>
  </si>
  <si>
    <t>More than 9 press releases in adittion to workshops with admenistrations and population.</t>
  </si>
  <si>
    <t>The population has awarned of climate change.</t>
  </si>
  <si>
    <t>Outcome 4: Increased adaptive capacity within relevant development sector services and infrastructure asset</t>
  </si>
  <si>
    <t>Improving adaptive capacities of the water sector</t>
  </si>
  <si>
    <t>- Work in progress at 2 sites / 4 structures / 6 perimeters
- Work in progress (Works not completed  to measure efficiency)
(It is early to evaluate the results knowing the delays in starting the work)</t>
  </si>
  <si>
    <t>Improving the ecosystems’ resilience in response to climate change and variability</t>
  </si>
  <si>
    <t>Diversifying income sources and improving the living conditions of populations vulnerable to climate change in the targeted areas</t>
  </si>
  <si>
    <t>11 production units (project holder) receives funding (a total of 155.527 USD).</t>
  </si>
  <si>
    <t>NA</t>
  </si>
  <si>
    <t>Implementing Agency</t>
  </si>
  <si>
    <t xml:space="preserve">Project Objective: Help reduce the vulnerability of people and oasis agro ecosystems in Morocco to climate change by increasing the adaptive capacity of local actors, increasing the resilience of the target ecosystem and by disseminating knowledge management.
</t>
  </si>
  <si>
    <t>Inception Phase activities commenced on 14, December 2015. Within this phase, recruitment of the Technical Assistance for both NIE &amp; EE, the inception workshop were held. The various activities of the project components have been started</t>
  </si>
  <si>
    <t>Inception Phase commenced on 14 December 2015. Three partnerships were signed with a total amount of 1,453,662 USD (ABH, ORMVAO, ORMVAT). 
Technical assistance was recruited for both NIE &amp; EE. The amount invested in the first year for all the components is 1.695.936 USD. (About 984 people received training on the subject related to the project (19% women). Works has begun)</t>
  </si>
  <si>
    <t>About 1744 of Officials and Oasis beneficiaries (whose ability to collectively manage climate change adaptation project) has been strengthened.</t>
  </si>
  <si>
    <t>More than 984 people (oasis beneficiaries) plus officials (from different services) have benefited from trainings related to climate change adaptation, 35% of beneficiaries (cooperatives &amp; agricultural water management associations). The managers of public service are informed on the issues of climate change and introduced to adaptability measures for the main sectors. Participants (operators and beneficiaries)  are trained on innovative adaptability measures,  are trained in the designing and financing of projects and are trained on the implementation and joint management of projects.</t>
  </si>
  <si>
    <t>In accordance with the specific agreement signed between the NIE and the EE on the execution of the PACCZO project, the ADZOA has performed wide media coverage of the project through several means of communication. 
- A large media has been assured. 
- More than 9 press releases in adittion to workshops with admenistrations and population.
- The PACCZO Project participation at the International Workshop on Integrated and Sustainable Management of oasis Territories held in Zagora on April 12-15, 2016. 
- The Implementing Entity (ADA) presented the PACZZO project is “Adaptation Fund Side Event – parallel activity to the Cop22”.</t>
  </si>
  <si>
    <t>These activities have not been scheduled for the year 2016</t>
  </si>
  <si>
    <t>The EE launched a "call for projects" (or Call for Proposals) at the end of September 2015 to propose development projects to be funded by the project PACCZO.
The “Call for Projects” concerned Organizations working in the Sustainable Development in municipalities of Errachidia, Zagora and Tinghir Provinces (within the action area of the ANDZOA). The “Call for projects” aims to diversify income sources and improve the living conditions of vulnerable people to climate change in the target areas.
31 candidates were received and 11 projects were selected (an amount of 155.527 USD).</t>
  </si>
  <si>
    <t>Even though there was a delay in large-value payment (at paymasters), the project follows the planned schedule. The population has awarned of climate change. About 1744 of Officials and Oasis beneficiaries (whose ability to collectively manage climate change adaptation project) has been strengthened  and the population has awarned of climate change. Both 1) works on "regulation of ground and surface water" and 2) "vulnirabel infrastrastructure allowing the improvement of water efficiency - Khettara &amp; Saguia"  has been started. 11 projects were selected (of populations vulnarable to climate change) and funded in order to diversify income resources and living conditions of this population.</t>
  </si>
  <si>
    <t>Both 1) works on "regulation of ground and surface water" and 2) "vulnirabel infrastrastructure allowing the improvement of water efficiency - Khettara &amp; Saguia"  has been started. It is too early to evaluate the results knowing the delays in starting the works.
- Work in progress at 2 sites / 4 structures / 6 perimeters
- Work in progress (Works not completed  to measure efficiency)</t>
  </si>
  <si>
    <t>Institutionnal risk / The project is likely to suffer the consequences of inadequate staffing and a lack of qualified personnel, which affects some of the project stakeholders, particularly certain rural
local authorities.</t>
  </si>
  <si>
    <t>Institutionnal risk /  The participatory approach promoted by the project runs the risk of being reduced or even diverted by local interest groups.</t>
  </si>
  <si>
    <t>State : Controlled
Thanks to the great experience of ANDZOA in the management of semilar projects, this risk is well controlled. At present, the project is carried out in a good institutional conditions thanks to the externnal "Technical Assitance" and the EE personnel.</t>
  </si>
  <si>
    <t>State : Controlled
The project is managed in a participatory approach which avoids any kind of intercations of interests or resistance to the actions of the project</t>
  </si>
  <si>
    <t>Levl: Moderate ;  
State : Controlled</t>
  </si>
  <si>
    <t>Levl: Moderate to substantial  
State : Controlled</t>
  </si>
  <si>
    <t>State : Controlled
The terms of reference of the projects clearly specify the difficulties associated with the work and the services requested. The Technical Assitance and the EE teams and staff conduct field visits to monitor achievements.</t>
  </si>
  <si>
    <t>Technical risk / In light of past experiences showing the difficulties faced by similar projects covering geographically remote and disadvantaged areas, risks relating to the sustainability of actions still remain</t>
  </si>
  <si>
    <t>Technical risk /  The groundwater refill
structures could affect the access to resources in certain downstream sites</t>
  </si>
  <si>
    <t>Environomental risk / Adverse climate conditions could have a negative effect
on the success of the project.</t>
  </si>
  <si>
    <t>State : Controlled
The actions of the project are programmed according to the recommendations of the ESMP (Environmental and Social Management Plan)</t>
  </si>
  <si>
    <t>State : Controlled
The project area has experienced significant adaptations to climate change in the past. The project aims to improve resilience to climate change</t>
  </si>
  <si>
    <t>Financial risk / The project activities risk being delayed by the circuits for transferring funds.</t>
  </si>
  <si>
    <t>Levl: Moderate
State : Controlled</t>
  </si>
  <si>
    <t>State : Controlled
Both NIE and EE intervened to the Paymaster to accelerate payments</t>
  </si>
  <si>
    <t>No changes were made to project outputs</t>
  </si>
  <si>
    <t>The women were present during all the training sessions. The women showed great interest toward project's objectives. Projects proposed for funding (to improve sources of income) all include women.</t>
  </si>
  <si>
    <t>All stakeholders (officials and oasis beneficiaries) have demonstrated their interest in the objectives of the project, which ensures outcome achivements.</t>
  </si>
  <si>
    <r>
      <t>Estimated cumulative total disbursement as of</t>
    </r>
    <r>
      <rPr>
        <b/>
        <sz val="10"/>
        <color indexed="10"/>
        <rFont val="Times New Roman"/>
        <family val="1"/>
      </rPr>
      <t xml:space="preserve"> [Dec-31-2015]</t>
    </r>
  </si>
  <si>
    <t>Mr Ali OUBHROU</t>
  </si>
  <si>
    <t xml:space="preserve">oubrhou@gmail.com </t>
  </si>
  <si>
    <t>Mr Mohammed NBOU</t>
  </si>
  <si>
    <t xml:space="preserve">nboudrm@yahoo.com   / nbou@environnement.gov.ma </t>
  </si>
  <si>
    <t>Mr Hamid FELLOUN</t>
  </si>
  <si>
    <t>h.felloun@ada.gov.ma / hfelloun@gmail.com</t>
  </si>
  <si>
    <r>
      <t xml:space="preserve">PACCZO Project aims to help reduce the vulnerability of people and oasis agro ecosystems in Morocco to climate change by increasing the adaptive capacity of local actors, increasing the resilience of the target ecosystem and by disseminating knowledge management.
Actions will include improved management of soil and water resources, as well as the use of
resistant varieties of palm trees and training sessions for the stakeholders.
The project objectives will be achieved through five components:
</t>
    </r>
    <r>
      <rPr>
        <sz val="10"/>
        <color theme="1"/>
        <rFont val="Calibri"/>
        <family val="2"/>
        <scheme val="minor"/>
      </rPr>
      <t xml:space="preserve">      </t>
    </r>
    <r>
      <rPr>
        <sz val="10"/>
        <color theme="1"/>
        <rFont val="Times New Roman"/>
        <family val="1"/>
      </rPr>
      <t>- Component 1: Improving adaptive capacities of the water sector.
      - Component 2: Diversifying income sources and improving the living conditions of populations vulnerable to climate change.
       - Component 3: Improving the ecosystems’ resilience in response to climate change and variability.
       - Component 4: Improving stakeholder awareness though the management and exchange of knowledge.
       - Component 5: Strengthening the capacities of participants in the design and implementation of adaptation measures.</t>
    </r>
  </si>
  <si>
    <t>Bassin Maider "area located downstream of a catchment where the availability of water resources must be protected to ensure the preservation of the drinking water supply" (Regions : Alnif, Hssia, Mssissi, Tazarine, Taghbalte, Ait Oualal, Ait Boudaoud, Nkob) 
Bassin Gheris "area located in the intermediary part of a catchment where water resources can still be mobilized for saving the palm groves with a potential for agricultural production" (Regions : Ferkla, Gheris, Tinjdad, Mellaab)</t>
  </si>
  <si>
    <t>AWPB (Annual Work Plan and Budget) 2016, Manual and the management procedures of the project, Project Brochure, Environmental and Social Management Plans, Training Reports (Strengthening capacities), First semi-annual report (Prepared by EE), Second half-yearly report (Prepared by EE), EE's Technical Assistance Reports, Project Monitoring Report n° 01 (Prepared by NIE), Project Monitoring Report n° 02 (Prepared by NIE), Audit report for the year 2015 (Prepared by NIE).</t>
  </si>
  <si>
    <t xml:space="preserve">http://andzoa.ma/fr/2016/01/26/atelier-de-demarrage-du-pacczo/ </t>
  </si>
  <si>
    <t>ADA</t>
  </si>
  <si>
    <t>HAMID FELLOUN</t>
  </si>
  <si>
    <t>ALI OUBARHOU</t>
  </si>
  <si>
    <t>Project execution was carried out in accordance with 1) Annual Work Plan and 2) Budget and the Project Procurement Plan pre-established.
Despite the delay in the start of the project, all the components of the project were started. The project partners are all aware of the problems of climate change and are actively involved in the success of the project. The amounts of the agreements signed with the partners (ABH, ORMVAO and ORMVATF) is 2.583.931 USD. Parteners participated with 44% (1.130.269 USD). The rate of participation in trainings was significant. Stakeholders are very aware of the project's objectives. The project is well publicized and field work has begun</t>
  </si>
  <si>
    <r>
      <t xml:space="preserve">List outputs planned and corresponding projected cost for the upcoming </t>
    </r>
    <r>
      <rPr>
        <b/>
        <sz val="11"/>
        <color rgb="FFFF0000"/>
        <rFont val="Times New Roman"/>
        <family val="1"/>
      </rPr>
      <t>(2017)</t>
    </r>
    <r>
      <rPr>
        <b/>
        <sz val="11"/>
        <color indexed="8"/>
        <rFont val="Times New Roman"/>
        <family val="1"/>
      </rPr>
      <t xml:space="preserve"> reporting period</t>
    </r>
  </si>
  <si>
    <r>
      <t xml:space="preserve">Number of households </t>
    </r>
    <r>
      <rPr>
        <i/>
        <sz val="8"/>
        <color theme="1"/>
        <rFont val="Calibri"/>
        <family val="2"/>
        <scheme val="minor"/>
      </rPr>
      <t>(total number in the project area)</t>
    </r>
  </si>
  <si>
    <t>Outputs</t>
  </si>
  <si>
    <t>Output 4: Vulnerable development sector services
and infrastructure assets strengthened in response to
climate change impacts, including variability</t>
  </si>
  <si>
    <t>Output 6: Targeted individual and community
livelihood strategies strengthened in relation to
climate change impacts, including variability</t>
  </si>
  <si>
    <t>Output 5: Vulnerable ecosystem services and natural resource assets strengthened in response to climate change impacts, including variability</t>
  </si>
  <si>
    <t>Output 3: Targeted population groups participating in
adaptation and risk reduction awareness activities</t>
  </si>
  <si>
    <t>Output 2: Strengthened capacity of national and subnational centres and networks to respond rapidly to extreme weather events</t>
  </si>
  <si>
    <t>Activities</t>
  </si>
  <si>
    <t>Total of Component 1</t>
  </si>
  <si>
    <t>Total of Component 3</t>
  </si>
  <si>
    <t>Total of Component 2</t>
  </si>
  <si>
    <t>Total of Component 4</t>
  </si>
  <si>
    <t>Total of Component 5</t>
  </si>
  <si>
    <t>Output 4 : Vulnerable developement sector services and infrastructure assets strenthned in response to climate impacts, inculding variability</t>
  </si>
  <si>
    <t>Output 6: targeted individual and community livelihood strategies strenthened in relation to climate change impacts, includin variability</t>
  </si>
  <si>
    <t>Output 5 : Vulnerable developement sector services and infrastructure assets strenthned in response to climate impacts, inculding variability</t>
  </si>
  <si>
    <t>Output 3 : Targeted population groups participating in adaptation and risk reduction awarness activities</t>
  </si>
  <si>
    <t>Output 2 : Strengthened  of national and sub-national centers and networks to respond rapidly to extreme weater events</t>
  </si>
  <si>
    <t>4 structures</t>
  </si>
  <si>
    <t>6 perimeters</t>
  </si>
  <si>
    <t>2 sites</t>
  </si>
  <si>
    <t>200 Ha</t>
  </si>
  <si>
    <t>800 farmers. At least 400 women.</t>
  </si>
  <si>
    <t>At least 5 tourism units</t>
  </si>
  <si>
    <t>20 projects, at least 50% managed by women 2 trainings</t>
  </si>
  <si>
    <t>40 ha</t>
  </si>
  <si>
    <t>400 trained individuals (at least 50% women) with a treatment device installed.</t>
  </si>
  <si>
    <t>2 restored buildings used for a new purpose</t>
  </si>
  <si>
    <t>2 new constructions</t>
  </si>
  <si>
    <t>The existence of a documentation library Study on accessible water resources</t>
  </si>
  <si>
    <t>6 regional thematic conferences</t>
  </si>
  <si>
    <t>4 mass campaigns</t>
  </si>
  <si>
    <t>50 funded awareness projects</t>
  </si>
  <si>
    <t>240 officials 400 oasis beneficiaries, at least 50% women</t>
  </si>
  <si>
    <t>240 public service officials 400 oasis beneficiaries, at least 50% women</t>
  </si>
  <si>
    <t>12 training workshops (20 people/workshop) 50 participants for scientific conferences and beneficiary awareness forums</t>
  </si>
  <si>
    <t>20 workshops, (20 people/workshop) 15 trips (at least 50% women)</t>
  </si>
  <si>
    <t>240 public service officials 400 oasis beneficiaries (at least 50% women)</t>
  </si>
  <si>
    <t>12 workshops on the project cycle (20 people/workshop) 12 workshops on project financing (40 people/workshop) (at least 50% women)</t>
  </si>
  <si>
    <t>12 workshops on the participatory approach (20 people/workshop) 12 workshops in conflict management and mediation (12 people/workshop) (at least 50% women)</t>
  </si>
  <si>
    <t xml:space="preserve">Ccomponent 1. Improving adaptive capacities of the water sector
</t>
  </si>
  <si>
    <t>(1.1) Improved joint regulation of ground and surface water through new sustainable hydraulic and protective structure management</t>
  </si>
  <si>
    <t xml:space="preserve">(1.1.1)  Replenishment structures for groundwater are built
</t>
  </si>
  <si>
    <t>Number of recharge structures</t>
  </si>
  <si>
    <t>In the intervention sites, structures for exclusively recharging groundwater do not exist.</t>
  </si>
  <si>
    <t>(1.1.2)  Structures for perimeters protection are built</t>
  </si>
  <si>
    <t>Number of irrigated perimeters</t>
  </si>
  <si>
    <t>Flooding reduces the rate of floodwater mobilization</t>
  </si>
  <si>
    <t xml:space="preserve">(1.1.3)  Feasibility studies on the exploitation of deep-water resources intended for the dried up palm groves of the Maïder basin are carried out.
</t>
  </si>
  <si>
    <t>Feasibility studies by site</t>
  </si>
  <si>
    <t>No deep borehole is used in the project zone to reduce the shortage of drinkable water</t>
  </si>
  <si>
    <t>(1.2) Vulnerable infrastructure allowing the improvement of water distribution efficiency are restored</t>
  </si>
  <si>
    <t>(1.2.1)  Khettaras are restored</t>
  </si>
  <si>
    <t>Area irrigated (hectares)</t>
  </si>
  <si>
    <t>Khettaras to be restored are identified. According to the 2005 PDRT, the restoration will allow the khettaras to pass from 2 to 5 L/s.</t>
  </si>
  <si>
    <t>(1.2.2)  Seguias are restored</t>
  </si>
  <si>
    <t>SMH networks to be renovated are identified</t>
  </si>
  <si>
    <t>Component 2. Diversifying income sources and improving the living conditions of populations vulnerable to climate change in the targeted areas</t>
  </si>
  <si>
    <t>(2.1) Improved livelihoods of families due to the development of more resilient small scale agriculture</t>
  </si>
  <si>
    <t>(2.1.1) Conservation technics are circulated and adopted</t>
  </si>
  <si>
    <t>Number of trained farmers</t>
  </si>
  <si>
    <t>The project’s target areas have not received significant training</t>
  </si>
  <si>
    <t>(2.1.2)  Oasis agriculture products are developed and promoted</t>
  </si>
  <si>
    <t xml:space="preserve"> Number of products that are certified and are represented in fairs/trade shows</t>
  </si>
  <si>
    <t>Experiments near the project zones have successfully developed attractive local agricultural sectors (argan, saffron, cheese, olive oil, and cactus).</t>
  </si>
  <si>
    <t>(2.2) Developed non-agricultural economic activities help increase the resilience of the Oasis population</t>
  </si>
  <si>
    <t>(2.2.1)  Sustainable and responsible tourism, which faces up to climate change is developed</t>
  </si>
  <si>
    <t>Number of tourism units that develop in a manner adapted to climate change.</t>
  </si>
  <si>
    <t>The potential of responsible tourism is under-valued in the project’s implementation zones (compared to the Dadès and Draa valleys).</t>
  </si>
  <si>
    <t>(2.2.2)  Other economic activities,  particularly for youths and women,  are supported and developed</t>
  </si>
  <si>
    <t>Projects financed Trainings exist</t>
  </si>
  <si>
    <t>The existing VSE support programs do not particularly support innovative adaptation projects.</t>
  </si>
  <si>
    <t>Component 3. Improving the ecosystems’ resilience in response to climate change and variability</t>
  </si>
  <si>
    <t>(3.1) Threats reducing the value of Oasis ecosystems are taken into account by municipalities</t>
  </si>
  <si>
    <t xml:space="preserve">3.1.1 The fight against
desertification is organized
</t>
  </si>
  <si>
    <t>Protected hectares</t>
  </si>
  <si>
    <t>The fight against desertification is already well underway by the Water and Forests Commission, which has however reached a maximum given their current means.</t>
  </si>
  <si>
    <t>3.1.2 Techniques for environmental cleanup are developed</t>
  </si>
  <si>
    <t>Number of stakeholders trained</t>
  </si>
  <si>
    <t>Techniques for cleanup are nearly inexistent in the oasis zones.</t>
  </si>
  <si>
    <t>(3.2) Preserved and Promoted Heritage</t>
  </si>
  <si>
    <t>3.2.1 Historic constructions are restored for new uses</t>
  </si>
  <si>
    <t>Restored and used buildings</t>
  </si>
  <si>
    <t>Restored buildings have a low-valued museum function (empty kasbah)</t>
  </si>
  <si>
    <t>3.2.2 Traditional techniques and materials are reused for new constructions</t>
  </si>
  <si>
    <t>New buildings using traditional materials</t>
  </si>
  <si>
    <t>Currently, only high-end tourism structures use these techniques for new constructions.</t>
  </si>
  <si>
    <t>Component 4. Improving stakeholder awareness though the management and exchange of knowledge</t>
  </si>
  <si>
    <t>(4.1) Organized public debate on water and climate change</t>
  </si>
  <si>
    <t>4.1.1 An assessment of resources in the intermediary Gheris basin and Maider is carried out</t>
  </si>
  <si>
    <t>Access to documentation</t>
  </si>
  <si>
    <t>Several studies and documentation are unavailable</t>
  </si>
  <si>
    <t xml:space="preserve">4.1.2 local council for water dialogue is operational
</t>
  </si>
  <si>
    <t>Number of thematic conferences organized by the Local Council on water</t>
  </si>
  <si>
    <t>Debates on climate change issues remain national and centralized</t>
  </si>
  <si>
    <t>(4.2) Supported and developed local initiatives for communication</t>
  </si>
  <si>
    <t xml:space="preserve">4.2.1 An awareness and communication strategy is developed
</t>
  </si>
  <si>
    <t>Number of mass communication campaigns</t>
  </si>
  <si>
    <t>The project intervention zones have not had any mass communication activities</t>
  </si>
  <si>
    <t>4.2.2 A financing mechanism is implemented</t>
  </si>
  <si>
    <t>Number of funded initiatives for raising the awareness of educated children, emigrants, and tourists</t>
  </si>
  <si>
    <t>The project intervention zones have not had any targeted awareness activities</t>
  </si>
  <si>
    <t>Component 5 Strengthening the capacities of participants in the design and implementation of adaptation measures</t>
  </si>
  <si>
    <t>(5.1) Consolidated and developed adaptive capacities for climate change</t>
  </si>
  <si>
    <t xml:space="preserve">5.1.1 the managers of public service are informed on the issues of climate change and introduced to adaptability measures for the main sectors
</t>
  </si>
  <si>
    <t>Number of training workshops and participants</t>
  </si>
  <si>
    <t>Local and public officials have sectorial knowledge and are not well versed in the multi-sectoral effects of climate change.</t>
  </si>
  <si>
    <t>5.1.2 Oasis beneficiaries are trained on innovative adaptability measures</t>
  </si>
  <si>
    <t>Number of training workshops and travel/internships</t>
  </si>
  <si>
    <t>The oasis beneficiaries are up to date on adaptation techniques and experiments conducted in neighboring countries.</t>
  </si>
  <si>
    <t>(5.2) Strengthened coordinated management capacities for climate change projects</t>
  </si>
  <si>
    <t>5.2.1 The participants (operators and beneficiaries) are trained in the designing and financing of projects</t>
  </si>
  <si>
    <t>Number of training workshops being designed and funding of projects</t>
  </si>
  <si>
    <t>The stakeholders are not aware of financing and monitoring-evaluation mechanisms for adaptation projects</t>
  </si>
  <si>
    <t>5.2.2 : The participants (operators and beneficiaries) are trained on the implementation and joint management of projects.</t>
  </si>
  <si>
    <t>Number of training workshops on the implementation and the coordinated management of projects and the number of participants</t>
  </si>
  <si>
    <t>The stakeholders are not familiar with coordinated management mechanisms</t>
  </si>
  <si>
    <t>2 perimeters (location Tazarine)</t>
  </si>
  <si>
    <t>2 Sites</t>
  </si>
  <si>
    <t xml:space="preserve">Work in progress in 4 </t>
  </si>
  <si>
    <t>Early to mesure irrigated Area / Work in progress</t>
  </si>
  <si>
    <t>344 farmers (19% women)</t>
  </si>
  <si>
    <t>11 units</t>
  </si>
  <si>
    <t>11 projects (5 women projets)</t>
  </si>
  <si>
    <t>Activities not yet started (activités prévue pour la deuxième année)</t>
  </si>
  <si>
    <t>3 regional thematic conferences</t>
  </si>
  <si>
    <t>More than 9 press releases</t>
  </si>
  <si>
    <t xml:space="preserve">Activities not yet started </t>
  </si>
  <si>
    <t>Work in progress / Establishment of a database on water ressources</t>
  </si>
  <si>
    <t xml:space="preserve">6 workshops </t>
  </si>
  <si>
    <t>1.1.1.4 Ensure the follow-up evaluation in coordination with the HBA</t>
  </si>
  <si>
    <t>1.1.1.5 Establish a maintenance agreement for the groundwater recharges structures.</t>
  </si>
  <si>
    <t>1.1.2.2 : Build priority infrastructure.</t>
  </si>
  <si>
    <t>1.1.2.3 : Establish a maintenance agreement for perimeter protection structures</t>
  </si>
  <si>
    <t>1.2.1.1 Formalize the commitment of the beneficiaries in the restoration of the khettaras</t>
  </si>
  <si>
    <t>1.2.2.1 Formalize the commitment of the beneficiaries in the restoration work</t>
  </si>
  <si>
    <t>1.2.2.2 Carry out the restoration works on the irrigation water distribution networks: irrigation channels</t>
  </si>
  <si>
    <t xml:space="preserve">(1.1.1) 
Replenishment structures for groundwater are built
</t>
  </si>
  <si>
    <r>
      <t xml:space="preserve">1. Improving
adaptive capacities of the
water sector
</t>
    </r>
    <r>
      <rPr>
        <b/>
        <sz val="8"/>
        <color rgb="FFFF0000"/>
        <rFont val="Calibri"/>
        <family val="2"/>
      </rPr>
      <t>/ Outcome 4</t>
    </r>
  </si>
  <si>
    <t>2.1.1.1 Carry out a study on the experiences already undertaken in the zone or in similar zones abroad.</t>
  </si>
  <si>
    <t>2.1.1.2 Train new farmers on the conservation techniques and promote their circulation</t>
  </si>
  <si>
    <t>2.1.2.1 Support the producers in the certification process for their products.</t>
  </si>
  <si>
    <t>2.1.2.2 Promotion of oasis agricultural products.</t>
  </si>
  <si>
    <t>2.1.2.3 Encourage research on endemic species and their uses. usages</t>
  </si>
  <si>
    <t>2.2.1.1: Support the Tourism stakeholders to make the sector more accountable</t>
  </si>
  <si>
    <t>2.2.1.2: Carry out a study on niche tourism products to develop.</t>
  </si>
  <si>
    <t>2.2.2.1: Support small-scale local economic projects</t>
  </si>
  <si>
    <t xml:space="preserve">2.2.2.2: Offer training adapted to the context and needs of the oasis </t>
  </si>
  <si>
    <r>
      <t xml:space="preserve">1.1.1.1 Carry out complementary studies of groundwater recharge structures on the potential sites identified </t>
    </r>
    <r>
      <rPr>
        <b/>
        <sz val="8.5"/>
        <color rgb="FF002060"/>
        <rFont val="Calibri"/>
        <family val="2"/>
        <scheme val="minor"/>
      </rPr>
      <t>(Conv ABH)</t>
    </r>
    <r>
      <rPr>
        <sz val="8.5"/>
        <color rgb="FF000000"/>
        <rFont val="Calibri"/>
        <family val="2"/>
        <scheme val="minor"/>
      </rPr>
      <t>.</t>
    </r>
  </si>
  <si>
    <r>
      <t xml:space="preserve">1.1.1.2 Build infrastructure with the greatest potential </t>
    </r>
    <r>
      <rPr>
        <b/>
        <sz val="8.5"/>
        <color rgb="FF002060"/>
        <rFont val="Calibri"/>
        <family val="2"/>
        <scheme val="minor"/>
      </rPr>
      <t>(Conv ABH)</t>
    </r>
  </si>
  <si>
    <r>
      <t xml:space="preserve">1.1.1.3 Purchase of the follow-up equipment (piezometers). </t>
    </r>
    <r>
      <rPr>
        <b/>
        <sz val="8.5"/>
        <color rgb="FF002060"/>
        <rFont val="Calibri"/>
        <family val="2"/>
        <scheme val="minor"/>
      </rPr>
      <t>(Conv ABH)</t>
    </r>
  </si>
  <si>
    <r>
      <t>1.1.2.1 : Carry out complete technical studies of protective infrastructure in the priority sites identified</t>
    </r>
    <r>
      <rPr>
        <b/>
        <sz val="8.5"/>
        <color rgb="FF00B050"/>
        <rFont val="Calibri"/>
        <family val="2"/>
        <scheme val="minor"/>
      </rPr>
      <t xml:space="preserve">  (Conv ORMVAO)</t>
    </r>
  </si>
  <si>
    <r>
      <t>1.1.3.1 : Carry out an exploration/reconnaissance study through drilling for deepwater resources.</t>
    </r>
    <r>
      <rPr>
        <b/>
        <sz val="8.5"/>
        <color rgb="FF002060"/>
        <rFont val="Calibri"/>
        <family val="2"/>
        <scheme val="minor"/>
      </rPr>
      <t xml:space="preserve">  (Conv ABH)</t>
    </r>
  </si>
  <si>
    <r>
      <t xml:space="preserve">1.1.3.2 : Carry out feasibility studies to identify priority sites and their financing. </t>
    </r>
    <r>
      <rPr>
        <b/>
        <sz val="8.5"/>
        <color rgb="FF002060"/>
        <rFont val="Calibri"/>
        <family val="2"/>
        <scheme val="minor"/>
      </rPr>
      <t>(Conv ABH)</t>
    </r>
  </si>
  <si>
    <r>
      <t>1.2.1.2 Lead the works on the restoration of the khettaras</t>
    </r>
    <r>
      <rPr>
        <b/>
        <sz val="8.5"/>
        <color rgb="FF00B050"/>
        <rFont val="Calibri"/>
        <family val="2"/>
        <scheme val="minor"/>
      </rPr>
      <t xml:space="preserve"> (Conv ORMVAO)</t>
    </r>
  </si>
  <si>
    <t>3.1.1.1 Carry out a study to identify the priority sites</t>
  </si>
  <si>
    <t>3.1.1.2 Financial support for the Water and Forests Commission man-made and biological efforts</t>
  </si>
  <si>
    <t>3.1.1.3 Populations will be mobilized in the fight against desertification of housing and parcels of land.</t>
  </si>
  <si>
    <t>3.1.2.1 Study the impact of the oasis economic activities</t>
  </si>
  <si>
    <t>3.1.2.2: Train the stakeholders concerned on environmental cleanup techniques</t>
  </si>
  <si>
    <t>3.1.2.3: Support community services, which aim to protect natural resources</t>
  </si>
  <si>
    <t>3.2.1.1: Carry out a study in order to identify the mud brick buildings to restore</t>
  </si>
  <si>
    <t>3.2.1.2: Restore and fix up the buildings with a heritage interest</t>
  </si>
  <si>
    <t>3.2.2.1: Study, bearing in mind town planning, the most pertinent public building to be done in mud brick</t>
  </si>
  <si>
    <t>3.2.2.2: Construct said building</t>
  </si>
  <si>
    <t>4.1.1.1: Implementation of a Documentation library</t>
  </si>
  <si>
    <t>4.1.2.1: Writing of a draft Charter on water and climate change in the Oases</t>
  </si>
  <si>
    <t>4.1.2.2: Organization of conferences on the themes of water and climate change</t>
  </si>
  <si>
    <t>4.2.1.1: Writing of a communication strategy</t>
  </si>
  <si>
    <t>4.2.1.2: « Mass » communication campaign</t>
  </si>
  <si>
    <t>4.2.1.3: Organization of a close out seminar</t>
  </si>
  <si>
    <t>4.2.2.1 Establishing of a list of Partner-organizations for awareness actions</t>
  </si>
  <si>
    <t>4.2.2.2 Management of call for projects on awareness.</t>
  </si>
  <si>
    <r>
      <t xml:space="preserve">4.1.1.2: Strengthening of the monitoring system for water resources in the project zones. </t>
    </r>
    <r>
      <rPr>
        <b/>
        <sz val="8.5"/>
        <color rgb="FF002060"/>
        <rFont val="Calibri"/>
        <family val="2"/>
        <scheme val="minor"/>
      </rPr>
      <t xml:space="preserve">(Conv ABH) </t>
    </r>
  </si>
  <si>
    <t xml:space="preserve">4.2.1 An awareness and
communication strategy is developed
</t>
  </si>
  <si>
    <t>5.1.1.2: Participation in scientific meetings and forums</t>
  </si>
  <si>
    <t>5.1.2.2: Organizing trips and internships</t>
  </si>
  <si>
    <r>
      <t>5.1.1.1: Conduct climate change training modules</t>
    </r>
    <r>
      <rPr>
        <b/>
        <sz val="8.5"/>
        <color rgb="FF000000"/>
        <rFont val="Calibri"/>
        <family val="2"/>
        <scheme val="minor"/>
      </rPr>
      <t xml:space="preserve"> (AO 14/2015)</t>
    </r>
  </si>
  <si>
    <r>
      <t>5.1.2.1: Conduct adaptation training modules</t>
    </r>
    <r>
      <rPr>
        <b/>
        <sz val="8.5"/>
        <color rgb="FF000000"/>
        <rFont val="Calibri"/>
        <family val="2"/>
        <scheme val="minor"/>
      </rPr>
      <t xml:space="preserve"> (AO 14/2015)</t>
    </r>
  </si>
  <si>
    <r>
      <t>5.2.1.1: Conduct modules on the project cycle</t>
    </r>
    <r>
      <rPr>
        <b/>
        <sz val="8.5"/>
        <color rgb="FF000000"/>
        <rFont val="Calibri"/>
        <family val="2"/>
        <scheme val="minor"/>
      </rPr>
      <t xml:space="preserve"> (AO 14/2015)</t>
    </r>
  </si>
  <si>
    <r>
      <t>5.2.1.2: Conduct training modules on project financing</t>
    </r>
    <r>
      <rPr>
        <b/>
        <sz val="8.5"/>
        <color rgb="FF000000"/>
        <rFont val="Calibri"/>
        <family val="2"/>
        <scheme val="minor"/>
      </rPr>
      <t xml:space="preserve"> (AO 14/2015)</t>
    </r>
  </si>
  <si>
    <r>
      <t>5.2.2.1: Conduct training modules on the participatory approach</t>
    </r>
    <r>
      <rPr>
        <b/>
        <sz val="8.5"/>
        <color rgb="FF000000"/>
        <rFont val="Calibri"/>
        <family val="2"/>
        <scheme val="minor"/>
      </rPr>
      <t xml:space="preserve">  (AO 14/2015)</t>
    </r>
  </si>
  <si>
    <r>
      <t>5.2.2.2: Conduct training modules in conflict management and mediation</t>
    </r>
    <r>
      <rPr>
        <b/>
        <sz val="8.5"/>
        <color rgb="FF000000"/>
        <rFont val="Calibri"/>
        <family val="2"/>
        <scheme val="minor"/>
      </rPr>
      <t xml:space="preserve"> (AO 14/2015)</t>
    </r>
  </si>
  <si>
    <r>
      <t xml:space="preserve">5. Strengthening the capacities of participants
in the design and implementation of adaptation measures
 </t>
    </r>
    <r>
      <rPr>
        <b/>
        <sz val="8"/>
        <color rgb="FFFF0000"/>
        <rFont val="Calibri"/>
        <family val="2"/>
      </rPr>
      <t xml:space="preserve"> 
/ Oucome 2</t>
    </r>
  </si>
  <si>
    <r>
      <t xml:space="preserve">4. Improving stakeholder
awareness through the
management and exchange of knowledge
 </t>
    </r>
    <r>
      <rPr>
        <b/>
        <sz val="8"/>
        <color rgb="FFFF0000"/>
        <rFont val="Calibri"/>
        <family val="2"/>
      </rPr>
      <t>/ Oucome 3</t>
    </r>
  </si>
  <si>
    <t>Products</t>
  </si>
  <si>
    <r>
      <t xml:space="preserve">2. Diversifying income
sources and improving
the living conditions of
populations vulnerable
to climate change in the
targeted areas
 </t>
    </r>
    <r>
      <rPr>
        <b/>
        <sz val="8"/>
        <color rgb="FFFF0000"/>
        <rFont val="Calibri"/>
        <family val="2"/>
      </rPr>
      <t>/ Oucome 6</t>
    </r>
  </si>
  <si>
    <r>
      <t xml:space="preserve">3.
Improving the
ecosystems’ resilience in
response to climate
change and variability
 </t>
    </r>
    <r>
      <rPr>
        <b/>
        <sz val="8"/>
        <color rgb="FFFF0000"/>
        <rFont val="Calibri"/>
        <family val="2"/>
      </rPr>
      <t xml:space="preserve"> 
/ Oucome 5</t>
    </r>
  </si>
  <si>
    <t>Compenent / Outcome</t>
  </si>
  <si>
    <t>1.1.1.1 Carry out complementary studies of groundwater recharge structures on the potential sites identified</t>
  </si>
  <si>
    <t>1.1.1.2 Build infrastructure with the greatest potential</t>
  </si>
  <si>
    <t>1.1.1.3 Purchase of the follow-up equipment (piezometers).</t>
  </si>
  <si>
    <t>1.1.2.1 : Carry out complete technical studies of protective infrastructure in the priority sites identified</t>
  </si>
  <si>
    <r>
      <t>1.1.3.1 : Carry out an exploration/reconnaissance study through drilling for deepwater resources.</t>
    </r>
    <r>
      <rPr>
        <b/>
        <sz val="8.5"/>
        <color rgb="FF002060"/>
        <rFont val="Calibri"/>
        <family val="2"/>
        <scheme val="minor"/>
      </rPr>
      <t xml:space="preserve"> </t>
    </r>
  </si>
  <si>
    <t>1.1.3.2 : Carry out feasibility studies to identify priority sites and their financing.</t>
  </si>
  <si>
    <t>1.2.1.2 Lead the works on the restoration of the khettaras</t>
  </si>
  <si>
    <t>4.1.1.2: Strengthening of the monitoring system for water resources in the project zones.</t>
  </si>
  <si>
    <t>5.1.1.1: Conduct climate change training modules</t>
  </si>
  <si>
    <t>5.1.2.1: Conduct adaptation training modules</t>
  </si>
  <si>
    <t>5.2.1.1: Conduct modules on the project cycle</t>
  </si>
  <si>
    <r>
      <t>5.2.1.2: Conduct training modules on project financing</t>
    </r>
    <r>
      <rPr>
        <b/>
        <sz val="8.5"/>
        <color rgb="FF000000"/>
        <rFont val="Calibri"/>
        <family val="2"/>
        <scheme val="minor"/>
      </rPr>
      <t xml:space="preserve"> </t>
    </r>
  </si>
  <si>
    <r>
      <t>5.2.2.1: Conduct training modules on the participatory approach</t>
    </r>
    <r>
      <rPr>
        <b/>
        <sz val="8.5"/>
        <color rgb="FF000000"/>
        <rFont val="Calibri"/>
        <family val="2"/>
        <scheme val="minor"/>
      </rPr>
      <t xml:space="preserve"> </t>
    </r>
  </si>
  <si>
    <t>5.2.2.2: Conduct training modules in conflict management and mediation</t>
  </si>
  <si>
    <t>dec-2017</t>
  </si>
  <si>
    <t>6 months</t>
  </si>
  <si>
    <t>5 months</t>
  </si>
  <si>
    <t>6 workshops (640 people - 19% women)</t>
  </si>
  <si>
    <t>984 people (640 framrs + 344 public services)</t>
  </si>
  <si>
    <t>TBD</t>
  </si>
  <si>
    <t xml:space="preserve">* The reference situation (Baseline information) is underway. A bid is underway (launched by ANDZOA) whose objective is to determine "the baseline information"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</si>
</sst>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 _€_-;\-* #,##0.00\ _€_-;_-* &quot;-&quot;??\ _€_-;_-@_-"/>
    <numFmt numFmtId="165" formatCode="dd\-mmm\-yyyy"/>
    <numFmt numFmtId="166" formatCode="_-* #,##0\ _€_-;\-* #,##0\ _€_-;_-* &quot;-&quot;??\ _€_-;_-@_-"/>
  </numFmts>
  <fonts count="91"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theme="1"/>
      <name val="Calibri"/>
      <family val="2"/>
      <scheme val="minor"/>
    </font>
    <font>
      <sz val="11"/>
      <color rgb="FFC00000"/>
      <name val="Times New Roman"/>
      <family val="1"/>
    </font>
    <font>
      <b/>
      <sz val="11"/>
      <color rgb="FFC00000"/>
      <name val="Times New Roman"/>
      <family val="1"/>
    </font>
    <font>
      <b/>
      <sz val="14"/>
      <name val="Times New Roman"/>
      <family val="1"/>
    </font>
    <font>
      <b/>
      <sz val="14"/>
      <color rgb="FFC00000"/>
      <name val="Times New Roman"/>
      <family val="1"/>
    </font>
    <font>
      <b/>
      <sz val="10"/>
      <color indexed="8"/>
      <name val="Times New Roman"/>
      <family val="1"/>
    </font>
    <font>
      <b/>
      <sz val="10"/>
      <color indexed="10"/>
      <name val="Times New Roman"/>
      <family val="1"/>
    </font>
    <font>
      <sz val="8"/>
      <color theme="1"/>
      <name val="Calibri"/>
      <family val="2"/>
      <scheme val="minor"/>
    </font>
    <font>
      <b/>
      <sz val="10"/>
      <color theme="0"/>
      <name val="Calibri"/>
      <family val="2"/>
    </font>
    <font>
      <b/>
      <sz val="10"/>
      <color rgb="FFFFFFFF"/>
      <name val="Calibri"/>
      <family val="2"/>
    </font>
    <font>
      <b/>
      <sz val="9"/>
      <color rgb="FFFFFFFF"/>
      <name val="Calibri"/>
      <family val="2"/>
    </font>
    <font>
      <b/>
      <sz val="9"/>
      <color rgb="FFFFFF00"/>
      <name val="Calibri"/>
      <family val="2"/>
    </font>
    <font>
      <sz val="10"/>
      <color theme="1"/>
      <name val="Calibri"/>
      <family val="2"/>
    </font>
    <font>
      <sz val="9"/>
      <color theme="1"/>
      <name val="Calibri"/>
      <family val="2"/>
    </font>
    <font>
      <sz val="9"/>
      <color rgb="FF000000"/>
      <name val="Calibri"/>
      <family val="2"/>
    </font>
    <font>
      <sz val="8"/>
      <color rgb="FF000000"/>
      <name val="Calibri"/>
      <family val="2"/>
    </font>
    <font>
      <b/>
      <sz val="10"/>
      <color rgb="FFFFFF00"/>
      <name val="Calibri"/>
      <family val="2"/>
    </font>
    <font>
      <b/>
      <sz val="8"/>
      <color rgb="FFFFFF00"/>
      <name val="Calibri"/>
      <family val="2"/>
    </font>
    <font>
      <b/>
      <sz val="11"/>
      <color rgb="FFC00000"/>
      <name val="Calibri"/>
      <family val="2"/>
      <scheme val="minor"/>
    </font>
    <font>
      <b/>
      <u/>
      <sz val="11"/>
      <color rgb="FFC00000"/>
      <name val="Calibri"/>
      <family val="2"/>
      <scheme val="minor"/>
    </font>
    <font>
      <sz val="9"/>
      <color indexed="8"/>
      <name val="Times New Roman"/>
      <family val="1"/>
    </font>
    <font>
      <sz val="10"/>
      <color theme="1"/>
      <name val="Calibri"/>
      <family val="2"/>
      <scheme val="minor"/>
    </font>
    <font>
      <b/>
      <u/>
      <sz val="11"/>
      <color rgb="FFFF0000"/>
      <name val="Times New Roman"/>
      <family val="1"/>
    </font>
    <font>
      <b/>
      <sz val="11"/>
      <color theme="1"/>
      <name val="Calibri"/>
      <family val="2"/>
      <scheme val="minor"/>
    </font>
    <font>
      <b/>
      <sz val="8"/>
      <color theme="1"/>
      <name val="Calibri"/>
      <family val="2"/>
      <scheme val="minor"/>
    </font>
    <font>
      <b/>
      <u/>
      <sz val="10"/>
      <color theme="1"/>
      <name val="Calibri"/>
      <family val="2"/>
      <scheme val="minor"/>
    </font>
    <font>
      <sz val="10"/>
      <color rgb="FF9C6500"/>
      <name val="Calibri"/>
      <family val="2"/>
      <scheme val="minor"/>
    </font>
    <font>
      <sz val="10"/>
      <color theme="1"/>
      <name val="Times New Roman"/>
      <family val="1"/>
    </font>
    <font>
      <b/>
      <u/>
      <sz val="11"/>
      <color theme="10"/>
      <name val="Calibri"/>
      <family val="2"/>
    </font>
    <font>
      <b/>
      <u/>
      <sz val="11"/>
      <color rgb="FF0070C0"/>
      <name val="Times New Roman"/>
      <family val="1"/>
    </font>
    <font>
      <b/>
      <i/>
      <sz val="10"/>
      <name val="Times New Roman"/>
      <family val="1"/>
    </font>
    <font>
      <i/>
      <sz val="8"/>
      <color theme="1"/>
      <name val="Calibri"/>
      <family val="2"/>
      <scheme val="minor"/>
    </font>
    <font>
      <sz val="8"/>
      <color rgb="FF9C6500"/>
      <name val="Calibri"/>
      <family val="2"/>
      <scheme val="minor"/>
    </font>
    <font>
      <b/>
      <sz val="10"/>
      <color rgb="FF000000"/>
      <name val="Calibri"/>
      <family val="2"/>
    </font>
    <font>
      <b/>
      <sz val="8"/>
      <color rgb="FF000000"/>
      <name val="Calibri"/>
      <family val="2"/>
    </font>
    <font>
      <b/>
      <sz val="8"/>
      <color rgb="FFFF0000"/>
      <name val="Calibri"/>
      <family val="2"/>
    </font>
    <font>
      <b/>
      <sz val="10"/>
      <color rgb="FF002060"/>
      <name val="Calibri"/>
      <family val="2"/>
    </font>
    <font>
      <sz val="10"/>
      <color rgb="FF000000"/>
      <name val="Calibri"/>
      <family val="2"/>
    </font>
    <font>
      <b/>
      <sz val="10"/>
      <color theme="1"/>
      <name val="Calibri"/>
      <family val="2"/>
    </font>
    <font>
      <sz val="10"/>
      <color indexed="8"/>
      <name val="Times New Roman"/>
      <family val="1"/>
    </font>
    <font>
      <sz val="8.5"/>
      <color rgb="FF000000"/>
      <name val="Calibri"/>
      <family val="2"/>
      <scheme val="minor"/>
    </font>
    <font>
      <b/>
      <sz val="8.5"/>
      <color rgb="FF002060"/>
      <name val="Calibri"/>
      <family val="2"/>
      <scheme val="minor"/>
    </font>
    <font>
      <b/>
      <sz val="8.5"/>
      <color rgb="FF00B050"/>
      <name val="Calibri"/>
      <family val="2"/>
      <scheme val="minor"/>
    </font>
    <font>
      <b/>
      <sz val="8.5"/>
      <color rgb="FF000000"/>
      <name val="Calibri"/>
      <family val="2"/>
      <scheme val="minor"/>
    </font>
    <font>
      <b/>
      <sz val="9"/>
      <color indexed="8"/>
      <name val="Times New Roman"/>
      <family val="1"/>
    </font>
    <font>
      <b/>
      <sz val="10"/>
      <color rgb="FFC00000"/>
      <name val="Times New Roman"/>
      <family val="1"/>
    </font>
    <font>
      <sz val="12"/>
      <color rgb="FFFF0000"/>
      <name val="Calibri"/>
      <family val="2"/>
      <scheme val="minor"/>
    </font>
  </fonts>
  <fills count="23">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002060"/>
        <bgColor indexed="64"/>
      </patternFill>
    </fill>
    <fill>
      <patternFill patternType="solid">
        <fgColor rgb="FFFFFFFF"/>
        <bgColor indexed="64"/>
      </patternFill>
    </fill>
    <fill>
      <patternFill patternType="solid">
        <fgColor rgb="FFFFC000"/>
        <bgColor indexed="64"/>
      </patternFill>
    </fill>
    <fill>
      <patternFill patternType="solid">
        <fgColor rgb="FF92D050"/>
        <bgColor indexed="64"/>
      </patternFill>
    </fill>
    <fill>
      <patternFill patternType="solid">
        <fgColor theme="5" tint="0.59999389629810485"/>
        <bgColor indexed="64"/>
      </patternFill>
    </fill>
    <fill>
      <patternFill patternType="solid">
        <fgColor rgb="FFFFFF00"/>
        <bgColor indexed="64"/>
      </patternFill>
    </fill>
    <fill>
      <patternFill patternType="solid">
        <fgColor rgb="FF00B0F0"/>
        <bgColor indexed="64"/>
      </patternFill>
    </fill>
    <fill>
      <patternFill patternType="solid">
        <fgColor rgb="FFFF0000"/>
        <bgColor indexed="64"/>
      </patternFill>
    </fill>
    <fill>
      <patternFill patternType="solid">
        <fgColor theme="9" tint="-0.249977111117893"/>
        <bgColor indexed="64"/>
      </patternFill>
    </fill>
    <fill>
      <patternFill patternType="solid">
        <fgColor theme="0" tint="-0.14999847407452621"/>
        <bgColor indexed="64"/>
      </patternFill>
    </fill>
  </fills>
  <borders count="58">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theme="0"/>
      </top>
      <bottom style="thin">
        <color indexed="64"/>
      </bottom>
      <diagonal/>
    </border>
  </borders>
  <cellStyleXfs count="7">
    <xf numFmtId="0" fontId="0" fillId="0" borderId="0"/>
    <xf numFmtId="0" fontId="19" fillId="0" borderId="0" applyNumberFormat="0" applyFill="0" applyBorder="0" applyAlignment="0" applyProtection="0">
      <alignment vertical="top"/>
      <protection locked="0"/>
    </xf>
    <xf numFmtId="0" fontId="32" fillId="6" borderId="0" applyNumberFormat="0" applyBorder="0" applyAlignment="0" applyProtection="0"/>
    <xf numFmtId="0" fontId="33" fillId="7" borderId="0" applyNumberFormat="0" applyBorder="0" applyAlignment="0" applyProtection="0"/>
    <xf numFmtId="0" fontId="34" fillId="8" borderId="0" applyNumberFormat="0" applyBorder="0" applyAlignment="0" applyProtection="0"/>
    <xf numFmtId="164" fontId="44" fillId="0" borderId="0" applyFont="0" applyFill="0" applyBorder="0" applyAlignment="0" applyProtection="0"/>
    <xf numFmtId="9" fontId="44" fillId="0" borderId="0" applyFont="0" applyFill="0" applyBorder="0" applyAlignment="0" applyProtection="0"/>
  </cellStyleXfs>
  <cellXfs count="782">
    <xf numFmtId="0" fontId="0" fillId="0" borderId="0" xfId="0"/>
    <xf numFmtId="0" fontId="20" fillId="0" borderId="0" xfId="0" applyFont="1" applyFill="1" applyProtection="1"/>
    <xf numFmtId="0" fontId="20"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0" fillId="0" borderId="0" xfId="0" applyFont="1" applyAlignment="1">
      <alignment horizontal="left" vertical="center"/>
    </xf>
    <xf numFmtId="0" fontId="20" fillId="0" borderId="0" xfId="0" applyFont="1"/>
    <xf numFmtId="0" fontId="20"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0"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0"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12" xfId="0" applyFont="1" applyFill="1" applyBorder="1" applyAlignment="1" applyProtection="1">
      <alignment vertical="top" wrapText="1"/>
    </xf>
    <xf numFmtId="0" fontId="14" fillId="2" borderId="3" xfId="0" applyFont="1" applyFill="1" applyBorder="1" applyAlignment="1" applyProtection="1">
      <alignment vertical="top" wrapText="1"/>
    </xf>
    <xf numFmtId="0" fontId="14" fillId="2" borderId="4" xfId="0" applyFont="1" applyFill="1" applyBorder="1" applyAlignment="1" applyProtection="1">
      <alignment vertical="top" wrapText="1"/>
    </xf>
    <xf numFmtId="0" fontId="1" fillId="3" borderId="16" xfId="0" applyFont="1" applyFill="1" applyBorder="1" applyProtection="1"/>
    <xf numFmtId="0" fontId="1" fillId="3" borderId="17" xfId="0" applyFont="1" applyFill="1" applyBorder="1" applyAlignment="1" applyProtection="1">
      <alignment horizontal="left" vertical="center"/>
    </xf>
    <xf numFmtId="0" fontId="1" fillId="3" borderId="17" xfId="0" applyFont="1" applyFill="1" applyBorder="1" applyProtection="1"/>
    <xf numFmtId="0" fontId="1" fillId="3" borderId="18" xfId="0" applyFont="1" applyFill="1" applyBorder="1" applyProtection="1"/>
    <xf numFmtId="0" fontId="1" fillId="3" borderId="19" xfId="0" applyFont="1" applyFill="1" applyBorder="1" applyProtection="1"/>
    <xf numFmtId="0" fontId="1" fillId="3" borderId="20"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19" xfId="0" applyFont="1" applyFill="1" applyBorder="1" applyAlignment="1" applyProtection="1">
      <alignment horizontal="left" vertical="center"/>
    </xf>
    <xf numFmtId="0" fontId="1" fillId="3" borderId="20"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1" xfId="0" applyFont="1" applyFill="1" applyBorder="1" applyProtection="1"/>
    <xf numFmtId="0" fontId="1" fillId="3" borderId="22" xfId="0" applyFont="1" applyFill="1" applyBorder="1" applyAlignment="1" applyProtection="1">
      <alignment horizontal="left" vertical="center" wrapText="1"/>
    </xf>
    <xf numFmtId="0" fontId="1" fillId="3" borderId="22" xfId="0" applyFont="1" applyFill="1" applyBorder="1" applyAlignment="1" applyProtection="1">
      <alignment vertical="top" wrapText="1"/>
    </xf>
    <xf numFmtId="0" fontId="1" fillId="3" borderId="23" xfId="0" applyFont="1" applyFill="1" applyBorder="1" applyProtection="1"/>
    <xf numFmtId="0" fontId="14" fillId="3" borderId="20" xfId="0" applyFont="1" applyFill="1" applyBorder="1" applyAlignment="1" applyProtection="1">
      <alignment vertical="top" wrapText="1"/>
    </xf>
    <xf numFmtId="0" fontId="14" fillId="3" borderId="19"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1" xfId="0" applyFont="1" applyFill="1" applyBorder="1" applyAlignment="1" applyProtection="1">
      <alignment vertical="top" wrapText="1"/>
    </xf>
    <xf numFmtId="0" fontId="7" fillId="3" borderId="22" xfId="0" applyFont="1" applyFill="1" applyBorder="1" applyAlignment="1" applyProtection="1">
      <alignment vertical="top" wrapText="1"/>
    </xf>
    <xf numFmtId="0" fontId="7" fillId="3" borderId="23" xfId="0" applyFont="1" applyFill="1" applyBorder="1" applyAlignment="1" applyProtection="1">
      <alignment vertical="top" wrapText="1"/>
    </xf>
    <xf numFmtId="0" fontId="20" fillId="3" borderId="16" xfId="0" applyFont="1" applyFill="1" applyBorder="1" applyAlignment="1">
      <alignment horizontal="left" vertical="center"/>
    </xf>
    <xf numFmtId="0" fontId="20" fillId="3" borderId="17" xfId="0" applyFont="1" applyFill="1" applyBorder="1" applyAlignment="1">
      <alignment horizontal="left" vertical="center"/>
    </xf>
    <xf numFmtId="0" fontId="20" fillId="3" borderId="17" xfId="0" applyFont="1" applyFill="1" applyBorder="1"/>
    <xf numFmtId="0" fontId="20" fillId="3" borderId="18" xfId="0" applyFont="1" applyFill="1" applyBorder="1"/>
    <xf numFmtId="0" fontId="20" fillId="3" borderId="19" xfId="0" applyFont="1" applyFill="1" applyBorder="1" applyAlignment="1">
      <alignment horizontal="left" vertical="center"/>
    </xf>
    <xf numFmtId="0" fontId="1" fillId="3" borderId="20" xfId="0" applyFont="1" applyFill="1" applyBorder="1" applyAlignment="1" applyProtection="1">
      <alignment vertical="top" wrapText="1"/>
    </xf>
    <xf numFmtId="0" fontId="1" fillId="3" borderId="19"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2" fillId="3" borderId="22" xfId="0" applyFont="1" applyFill="1" applyBorder="1" applyAlignment="1" applyProtection="1">
      <alignment vertical="top" wrapText="1"/>
    </xf>
    <xf numFmtId="0" fontId="1" fillId="3" borderId="23" xfId="0" applyFont="1" applyFill="1" applyBorder="1" applyAlignment="1" applyProtection="1">
      <alignment vertical="top" wrapText="1"/>
    </xf>
    <xf numFmtId="0" fontId="20" fillId="3" borderId="17" xfId="0" applyFont="1" applyFill="1" applyBorder="1" applyProtection="1"/>
    <xf numFmtId="0" fontId="20" fillId="3" borderId="18" xfId="0" applyFont="1" applyFill="1" applyBorder="1" applyProtection="1"/>
    <xf numFmtId="0" fontId="20" fillId="3" borderId="0" xfId="0" applyFont="1" applyFill="1" applyBorder="1" applyProtection="1"/>
    <xf numFmtId="0" fontId="20" fillId="3" borderId="20"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0"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2" xfId="0" applyFont="1" applyFill="1" applyBorder="1" applyProtection="1"/>
    <xf numFmtId="0" fontId="22" fillId="0" borderId="1" xfId="0" applyFont="1" applyBorder="1" applyAlignment="1">
      <alignment horizontal="center" readingOrder="1"/>
    </xf>
    <xf numFmtId="0" fontId="0" fillId="3" borderId="16" xfId="0" applyFill="1" applyBorder="1"/>
    <xf numFmtId="0" fontId="0" fillId="3" borderId="17" xfId="0" applyFill="1" applyBorder="1"/>
    <xf numFmtId="0" fontId="0" fillId="3" borderId="18" xfId="0" applyFill="1" applyBorder="1"/>
    <xf numFmtId="0" fontId="0" fillId="3" borderId="19" xfId="0" applyFill="1" applyBorder="1"/>
    <xf numFmtId="0" fontId="0" fillId="3" borderId="0" xfId="0" applyFill="1" applyBorder="1"/>
    <xf numFmtId="0" fontId="13" fillId="3" borderId="20" xfId="0" applyFont="1" applyFill="1" applyBorder="1" applyAlignment="1" applyProtection="1"/>
    <xf numFmtId="0" fontId="0" fillId="3" borderId="20" xfId="0" applyFill="1" applyBorder="1"/>
    <xf numFmtId="0" fontId="23" fillId="3" borderId="16" xfId="0" applyFont="1" applyFill="1" applyBorder="1" applyAlignment="1">
      <alignment vertical="center"/>
    </xf>
    <xf numFmtId="0" fontId="23" fillId="3" borderId="19" xfId="0" applyFont="1" applyFill="1" applyBorder="1" applyAlignment="1">
      <alignment vertical="center"/>
    </xf>
    <xf numFmtId="0" fontId="23"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0"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7" xfId="0" applyFill="1" applyBorder="1" applyAlignment="1"/>
    <xf numFmtId="0" fontId="0" fillId="3" borderId="0" xfId="0" applyFill="1" applyBorder="1" applyAlignment="1"/>
    <xf numFmtId="0" fontId="0" fillId="3" borderId="22"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0" fillId="3" borderId="16" xfId="0" applyFont="1" applyFill="1" applyBorder="1"/>
    <xf numFmtId="0" fontId="20" fillId="3" borderId="19" xfId="0" applyFont="1" applyFill="1" applyBorder="1"/>
    <xf numFmtId="0" fontId="20" fillId="3" borderId="20" xfId="0" applyFont="1" applyFill="1" applyBorder="1"/>
    <xf numFmtId="0" fontId="24" fillId="3" borderId="0" xfId="0" applyFont="1" applyFill="1" applyBorder="1"/>
    <xf numFmtId="0" fontId="25" fillId="3" borderId="0" xfId="0" applyFont="1" applyFill="1" applyBorder="1"/>
    <xf numFmtId="0" fontId="24" fillId="0" borderId="25" xfId="0" applyFont="1" applyFill="1" applyBorder="1" applyAlignment="1">
      <alignment vertical="top" wrapText="1"/>
    </xf>
    <xf numFmtId="0" fontId="24" fillId="0" borderId="24" xfId="0" applyFont="1" applyFill="1" applyBorder="1" applyAlignment="1">
      <alignment vertical="top" wrapText="1"/>
    </xf>
    <xf numFmtId="0" fontId="24" fillId="0" borderId="1" xfId="0" applyFont="1" applyFill="1" applyBorder="1" applyAlignment="1">
      <alignment vertical="top" wrapText="1"/>
    </xf>
    <xf numFmtId="0" fontId="24" fillId="0" borderId="1" xfId="0" applyFont="1" applyFill="1" applyBorder="1"/>
    <xf numFmtId="0" fontId="20" fillId="0" borderId="1" xfId="0" applyFont="1" applyFill="1" applyBorder="1" applyAlignment="1">
      <alignment vertical="top" wrapText="1"/>
    </xf>
    <xf numFmtId="0" fontId="20" fillId="3" borderId="22" xfId="0" applyFont="1" applyFill="1" applyBorder="1"/>
    <xf numFmtId="0" fontId="26" fillId="0" borderId="1" xfId="0" applyFont="1" applyFill="1" applyBorder="1" applyAlignment="1">
      <alignment horizontal="center" vertical="top" wrapText="1"/>
    </xf>
    <xf numFmtId="0" fontId="26" fillId="0" borderId="28" xfId="0" applyFont="1" applyFill="1" applyBorder="1" applyAlignment="1">
      <alignment horizontal="center" vertical="top" wrapText="1"/>
    </xf>
    <xf numFmtId="0" fontId="26"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3" borderId="0" xfId="0" applyFont="1" applyFill="1" applyBorder="1" applyAlignment="1" applyProtection="1">
      <alignment horizontal="left" vertical="center" wrapText="1"/>
    </xf>
    <xf numFmtId="0" fontId="20" fillId="0" borderId="0" xfId="0" applyFont="1" applyFill="1" applyAlignment="1" applyProtection="1">
      <alignment horizontal="right"/>
    </xf>
    <xf numFmtId="0" fontId="20" fillId="3" borderId="16" xfId="0" applyFont="1" applyFill="1" applyBorder="1" applyAlignment="1" applyProtection="1">
      <alignment horizontal="right"/>
    </xf>
    <xf numFmtId="0" fontId="20" fillId="3" borderId="17" xfId="0" applyFont="1" applyFill="1" applyBorder="1" applyAlignment="1" applyProtection="1">
      <alignment horizontal="right"/>
    </xf>
    <xf numFmtId="0" fontId="20" fillId="3" borderId="19" xfId="0" applyFont="1" applyFill="1" applyBorder="1" applyAlignment="1" applyProtection="1">
      <alignment horizontal="right"/>
    </xf>
    <xf numFmtId="0" fontId="20" fillId="3" borderId="0" xfId="0" applyFont="1" applyFill="1" applyBorder="1" applyAlignment="1" applyProtection="1">
      <alignment horizontal="right"/>
    </xf>
    <xf numFmtId="0" fontId="1" fillId="3" borderId="19" xfId="0" applyFont="1" applyFill="1" applyBorder="1" applyAlignment="1" applyProtection="1">
      <alignment horizontal="right"/>
    </xf>
    <xf numFmtId="0" fontId="1" fillId="3" borderId="19" xfId="0" applyFont="1" applyFill="1" applyBorder="1" applyAlignment="1" applyProtection="1">
      <alignment horizontal="right" vertical="top" wrapText="1"/>
    </xf>
    <xf numFmtId="0" fontId="27"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2" xfId="0" applyFont="1" applyFill="1" applyBorder="1" applyAlignment="1" applyProtection="1">
      <alignment horizontal="right"/>
    </xf>
    <xf numFmtId="0" fontId="2" fillId="2" borderId="29" xfId="0" applyFont="1" applyFill="1" applyBorder="1" applyAlignment="1" applyProtection="1">
      <alignment horizontal="right" vertical="center" wrapText="1"/>
    </xf>
    <xf numFmtId="0" fontId="28"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0" fillId="3" borderId="21" xfId="0" applyFont="1" applyFill="1" applyBorder="1"/>
    <xf numFmtId="0" fontId="20" fillId="3" borderId="23"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5" xfId="0" applyBorder="1" applyProtection="1"/>
    <xf numFmtId="0" fontId="37" fillId="11" borderId="49" xfId="0" applyFont="1" applyFill="1" applyBorder="1" applyAlignment="1" applyProtection="1">
      <alignment horizontal="left" vertical="center" wrapText="1"/>
    </xf>
    <xf numFmtId="0" fontId="37" fillId="11" borderId="9" xfId="0" applyFont="1" applyFill="1" applyBorder="1" applyAlignment="1" applyProtection="1">
      <alignment horizontal="left" vertical="center" wrapText="1"/>
    </xf>
    <xf numFmtId="0" fontId="37" fillId="11" borderId="7" xfId="0" applyFont="1" applyFill="1" applyBorder="1" applyAlignment="1" applyProtection="1">
      <alignment horizontal="left" vertical="center" wrapText="1"/>
    </xf>
    <xf numFmtId="0" fontId="38" fillId="0" borderId="8" xfId="0" applyFont="1" applyBorder="1" applyAlignment="1" applyProtection="1">
      <alignment horizontal="left" vertical="center"/>
    </xf>
    <xf numFmtId="0" fontId="34" fillId="8" borderId="9" xfId="4" applyFont="1" applyBorder="1" applyAlignment="1" applyProtection="1">
      <alignment horizontal="center" vertical="center"/>
      <protection locked="0"/>
    </xf>
    <xf numFmtId="0" fontId="39" fillId="8" borderId="9" xfId="4" applyFont="1" applyBorder="1" applyAlignment="1" applyProtection="1">
      <alignment horizontal="center" vertical="center"/>
      <protection locked="0"/>
    </xf>
    <xf numFmtId="0" fontId="39" fillId="8" borderId="6" xfId="4" applyFont="1" applyBorder="1" applyAlignment="1" applyProtection="1">
      <alignment horizontal="center" vertical="center"/>
      <protection locked="0"/>
    </xf>
    <xf numFmtId="0" fontId="38" fillId="0" borderId="52" xfId="0" applyFont="1" applyBorder="1" applyAlignment="1" applyProtection="1">
      <alignment horizontal="left" vertical="center"/>
    </xf>
    <xf numFmtId="0" fontId="34" fillId="12" borderId="9" xfId="4" applyFont="1" applyFill="1" applyBorder="1" applyAlignment="1" applyProtection="1">
      <alignment horizontal="center" vertical="center"/>
      <protection locked="0"/>
    </xf>
    <xf numFmtId="0" fontId="39" fillId="12" borderId="9" xfId="4" applyFont="1" applyFill="1" applyBorder="1" applyAlignment="1" applyProtection="1">
      <alignment horizontal="center" vertical="center"/>
      <protection locked="0"/>
    </xf>
    <xf numFmtId="0" fontId="39" fillId="12" borderId="6" xfId="4" applyFont="1" applyFill="1" applyBorder="1" applyAlignment="1" applyProtection="1">
      <alignment horizontal="center" vertical="center"/>
      <protection locked="0"/>
    </xf>
    <xf numFmtId="0" fontId="40" fillId="0" borderId="9" xfId="0" applyFont="1" applyBorder="1" applyAlignment="1" applyProtection="1">
      <alignment horizontal="left" vertical="center"/>
    </xf>
    <xf numFmtId="10" fontId="39" fillId="8" borderId="9" xfId="4" applyNumberFormat="1" applyFont="1" applyBorder="1" applyAlignment="1" applyProtection="1">
      <alignment horizontal="center" vertical="center"/>
      <protection locked="0"/>
    </xf>
    <xf numFmtId="10" fontId="39" fillId="8" borderId="6" xfId="4" applyNumberFormat="1" applyFont="1" applyBorder="1" applyAlignment="1" applyProtection="1">
      <alignment horizontal="center" vertical="center"/>
      <protection locked="0"/>
    </xf>
    <xf numFmtId="0" fontId="40" fillId="0" borderId="49" xfId="0" applyFont="1" applyBorder="1" applyAlignment="1" applyProtection="1">
      <alignment horizontal="left" vertical="center"/>
    </xf>
    <xf numFmtId="10" fontId="39" fillId="12" borderId="9" xfId="4" applyNumberFormat="1" applyFont="1" applyFill="1" applyBorder="1" applyAlignment="1" applyProtection="1">
      <alignment horizontal="center" vertical="center"/>
      <protection locked="0"/>
    </xf>
    <xf numFmtId="10" fontId="39" fillId="12" borderId="6"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7" fillId="11" borderId="53" xfId="0" applyFont="1" applyFill="1" applyBorder="1" applyAlignment="1" applyProtection="1">
      <alignment horizontal="center" vertical="center" wrapText="1"/>
    </xf>
    <xf numFmtId="0" fontId="37" fillId="11" borderId="37" xfId="0" applyFont="1" applyFill="1" applyBorder="1" applyAlignment="1" applyProtection="1">
      <alignment horizontal="center" vertical="center" wrapText="1"/>
    </xf>
    <xf numFmtId="0" fontId="38" fillId="0" borderId="9" xfId="0" applyFont="1" applyFill="1" applyBorder="1" applyAlignment="1" applyProtection="1">
      <alignment vertical="center" wrapText="1"/>
    </xf>
    <xf numFmtId="0" fontId="34" fillId="8" borderId="9" xfId="4" applyBorder="1" applyAlignment="1" applyProtection="1">
      <alignment wrapText="1"/>
      <protection locked="0"/>
    </xf>
    <xf numFmtId="0" fontId="34" fillId="12" borderId="9" xfId="4" applyFill="1" applyBorder="1" applyAlignment="1" applyProtection="1">
      <alignment wrapText="1"/>
      <protection locked="0"/>
    </xf>
    <xf numFmtId="0" fontId="41" fillId="2" borderId="9" xfId="0" applyFont="1" applyFill="1" applyBorder="1" applyAlignment="1" applyProtection="1">
      <alignment vertical="center" wrapText="1"/>
    </xf>
    <xf numFmtId="10" fontId="34" fillId="8" borderId="9" xfId="4" applyNumberFormat="1" applyBorder="1" applyAlignment="1" applyProtection="1">
      <alignment horizontal="center" vertical="center" wrapText="1"/>
      <protection locked="0"/>
    </xf>
    <xf numFmtId="10" fontId="34" fillId="12" borderId="9" xfId="4" applyNumberFormat="1" applyFill="1" applyBorder="1" applyAlignment="1" applyProtection="1">
      <alignment horizontal="center" vertical="center" wrapText="1"/>
      <protection locked="0"/>
    </xf>
    <xf numFmtId="0" fontId="37" fillId="11" borderId="45" xfId="0" applyFont="1" applyFill="1" applyBorder="1" applyAlignment="1" applyProtection="1">
      <alignment horizontal="center" vertical="center" wrapText="1"/>
    </xf>
    <xf numFmtId="0" fontId="37" fillId="11" borderId="9" xfId="0" applyFont="1" applyFill="1" applyBorder="1" applyAlignment="1" applyProtection="1">
      <alignment horizontal="center" vertical="center" wrapText="1"/>
    </xf>
    <xf numFmtId="0" fontId="37" fillId="11" borderId="6" xfId="0" applyFont="1" applyFill="1" applyBorder="1" applyAlignment="1" applyProtection="1">
      <alignment horizontal="center" vertical="center" wrapText="1"/>
    </xf>
    <xf numFmtId="0" fontId="42" fillId="8" borderId="45" xfId="4" applyFont="1" applyBorder="1" applyAlignment="1" applyProtection="1">
      <alignment vertical="center" wrapText="1"/>
      <protection locked="0"/>
    </xf>
    <xf numFmtId="0" fontId="42" fillId="8" borderId="9" xfId="4" applyFont="1" applyBorder="1" applyAlignment="1" applyProtection="1">
      <alignment horizontal="center" vertical="center"/>
      <protection locked="0"/>
    </xf>
    <xf numFmtId="0" fontId="42" fillId="8" borderId="6" xfId="4" applyFont="1" applyBorder="1" applyAlignment="1" applyProtection="1">
      <alignment horizontal="center" vertical="center"/>
      <protection locked="0"/>
    </xf>
    <xf numFmtId="0" fontId="42" fillId="12" borderId="9" xfId="4" applyFont="1" applyFill="1" applyBorder="1" applyAlignment="1" applyProtection="1">
      <alignment horizontal="center" vertical="center"/>
      <protection locked="0"/>
    </xf>
    <xf numFmtId="0" fontId="42" fillId="12" borderId="45" xfId="4" applyFont="1" applyFill="1" applyBorder="1" applyAlignment="1" applyProtection="1">
      <alignment vertical="center" wrapText="1"/>
      <protection locked="0"/>
    </xf>
    <xf numFmtId="0" fontId="42" fillId="12" borderId="6" xfId="4" applyFont="1" applyFill="1" applyBorder="1" applyAlignment="1" applyProtection="1">
      <alignment horizontal="center" vertical="center"/>
      <protection locked="0"/>
    </xf>
    <xf numFmtId="0" fontId="42" fillId="8" borderId="6" xfId="4" applyFont="1" applyBorder="1" applyAlignment="1" applyProtection="1">
      <alignment vertical="center"/>
      <protection locked="0"/>
    </xf>
    <xf numFmtId="0" fontId="42" fillId="12" borderId="6" xfId="4" applyFont="1" applyFill="1" applyBorder="1" applyAlignment="1" applyProtection="1">
      <alignment vertical="center"/>
      <protection locked="0"/>
    </xf>
    <xf numFmtId="0" fontId="42" fillId="8" borderId="33" xfId="4" applyFont="1" applyBorder="1" applyAlignment="1" applyProtection="1">
      <alignment vertical="center"/>
      <protection locked="0"/>
    </xf>
    <xf numFmtId="0" fontId="42" fillId="12" borderId="33"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37" fillId="11" borderId="53" xfId="0" applyFont="1" applyFill="1" applyBorder="1" applyAlignment="1" applyProtection="1">
      <alignment horizontal="center" vertical="center"/>
    </xf>
    <xf numFmtId="0" fontId="37" fillId="11" borderId="7" xfId="0" applyFont="1" applyFill="1" applyBorder="1" applyAlignment="1" applyProtection="1">
      <alignment horizontal="center" vertical="center"/>
    </xf>
    <xf numFmtId="0" fontId="37" fillId="11" borderId="49" xfId="0" applyFont="1" applyFill="1" applyBorder="1" applyAlignment="1" applyProtection="1">
      <alignment horizontal="center" vertical="center" wrapText="1"/>
    </xf>
    <xf numFmtId="0" fontId="34" fillId="8" borderId="9" xfId="4" applyBorder="1" applyAlignment="1" applyProtection="1">
      <alignment horizontal="center" vertical="center"/>
      <protection locked="0"/>
    </xf>
    <xf numFmtId="10" fontId="34" fillId="8" borderId="9" xfId="4" applyNumberFormat="1" applyBorder="1" applyAlignment="1" applyProtection="1">
      <alignment horizontal="center" vertical="center"/>
      <protection locked="0"/>
    </xf>
    <xf numFmtId="0" fontId="34" fillId="12" borderId="9" xfId="4" applyFill="1" applyBorder="1" applyAlignment="1" applyProtection="1">
      <alignment horizontal="center" vertical="center"/>
      <protection locked="0"/>
    </xf>
    <xf numFmtId="10" fontId="34" fillId="12" borderId="9" xfId="4" applyNumberFormat="1" applyFill="1" applyBorder="1" applyAlignment="1" applyProtection="1">
      <alignment horizontal="center" vertical="center"/>
      <protection locked="0"/>
    </xf>
    <xf numFmtId="0" fontId="37" fillId="11" borderId="34" xfId="0" applyFont="1" applyFill="1" applyBorder="1" applyAlignment="1" applyProtection="1">
      <alignment horizontal="center" vertical="center" wrapText="1"/>
    </xf>
    <xf numFmtId="0" fontId="37" fillId="11" borderId="27" xfId="0" applyFont="1" applyFill="1" applyBorder="1" applyAlignment="1" applyProtection="1">
      <alignment horizontal="center" vertical="center" wrapText="1"/>
    </xf>
    <xf numFmtId="0" fontId="37" fillId="11" borderId="46" xfId="0" applyFont="1" applyFill="1" applyBorder="1" applyAlignment="1" applyProtection="1">
      <alignment horizontal="center" vertical="center" wrapText="1"/>
    </xf>
    <xf numFmtId="0" fontId="34" fillId="8" borderId="9" xfId="4" applyBorder="1" applyProtection="1">
      <protection locked="0"/>
    </xf>
    <xf numFmtId="0" fontId="42" fillId="8" borderId="27" xfId="4" applyFont="1" applyBorder="1" applyAlignment="1" applyProtection="1">
      <alignment vertical="center" wrapText="1"/>
      <protection locked="0"/>
    </xf>
    <xf numFmtId="0" fontId="42" fillId="8" borderId="46" xfId="4" applyFont="1" applyBorder="1" applyAlignment="1" applyProtection="1">
      <alignment horizontal="center" vertical="center"/>
      <protection locked="0"/>
    </xf>
    <xf numFmtId="0" fontId="34" fillId="12" borderId="9" xfId="4" applyFill="1" applyBorder="1" applyProtection="1">
      <protection locked="0"/>
    </xf>
    <xf numFmtId="0" fontId="42" fillId="12" borderId="27" xfId="4" applyFont="1" applyFill="1" applyBorder="1" applyAlignment="1" applyProtection="1">
      <alignment vertical="center" wrapText="1"/>
      <protection locked="0"/>
    </xf>
    <xf numFmtId="0" fontId="42" fillId="12" borderId="46"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37" fillId="11" borderId="5" xfId="0" applyFont="1" applyFill="1" applyBorder="1" applyAlignment="1" applyProtection="1">
      <alignment horizontal="center" vertical="center" wrapText="1"/>
    </xf>
    <xf numFmtId="0" fontId="37" fillId="11" borderId="26" xfId="0" applyFont="1" applyFill="1" applyBorder="1" applyAlignment="1" applyProtection="1">
      <alignment horizontal="center" vertical="center"/>
    </xf>
    <xf numFmtId="0" fontId="34" fillId="8" borderId="9" xfId="4" applyBorder="1" applyAlignment="1" applyProtection="1">
      <alignment vertical="center" wrapText="1"/>
      <protection locked="0"/>
    </xf>
    <xf numFmtId="0" fontId="34" fillId="8" borderId="45" xfId="4" applyBorder="1" applyAlignment="1" applyProtection="1">
      <alignment vertical="center" wrapText="1"/>
      <protection locked="0"/>
    </xf>
    <xf numFmtId="0" fontId="34" fillId="12" borderId="9" xfId="4" applyFill="1" applyBorder="1" applyAlignment="1" applyProtection="1">
      <alignment vertical="center" wrapText="1"/>
      <protection locked="0"/>
    </xf>
    <xf numFmtId="0" fontId="34" fillId="12" borderId="45" xfId="4" applyFill="1" applyBorder="1" applyAlignment="1" applyProtection="1">
      <alignment vertical="center" wrapText="1"/>
      <protection locked="0"/>
    </xf>
    <xf numFmtId="0" fontId="34" fillId="8" borderId="49" xfId="4" applyBorder="1" applyAlignment="1" applyProtection="1">
      <alignment horizontal="center" vertical="center"/>
      <protection locked="0"/>
    </xf>
    <xf numFmtId="0" fontId="34" fillId="8" borderId="6" xfId="4" applyBorder="1" applyAlignment="1" applyProtection="1">
      <alignment horizontal="center" vertical="center"/>
      <protection locked="0"/>
    </xf>
    <xf numFmtId="0" fontId="34" fillId="12" borderId="49" xfId="4" applyFill="1" applyBorder="1" applyAlignment="1" applyProtection="1">
      <alignment horizontal="center" vertical="center"/>
      <protection locked="0"/>
    </xf>
    <xf numFmtId="0" fontId="34" fillId="12" borderId="6"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7" fillId="11" borderId="37" xfId="0" applyFont="1" applyFill="1" applyBorder="1" applyAlignment="1" applyProtection="1">
      <alignment horizontal="center" vertical="center"/>
    </xf>
    <xf numFmtId="0" fontId="34" fillId="8" borderId="6" xfId="4" applyBorder="1" applyAlignment="1" applyProtection="1">
      <alignment vertical="center" wrapText="1"/>
      <protection locked="0"/>
    </xf>
    <xf numFmtId="0" fontId="34" fillId="12" borderId="27" xfId="4" applyFill="1" applyBorder="1" applyAlignment="1" applyProtection="1">
      <alignment horizontal="center" vertical="center" wrapText="1"/>
      <protection locked="0"/>
    </xf>
    <xf numFmtId="0" fontId="34" fillId="12" borderId="49" xfId="4" applyFill="1" applyBorder="1" applyAlignment="1" applyProtection="1">
      <alignment horizontal="center" vertical="center" wrapText="1"/>
      <protection locked="0"/>
    </xf>
    <xf numFmtId="0" fontId="34" fillId="12" borderId="6" xfId="4" applyFill="1" applyBorder="1" applyAlignment="1" applyProtection="1">
      <alignment vertical="center" wrapText="1"/>
      <protection locked="0"/>
    </xf>
    <xf numFmtId="0" fontId="37" fillId="11" borderId="35" xfId="0" applyFont="1" applyFill="1" applyBorder="1" applyAlignment="1" applyProtection="1">
      <alignment horizontal="center" vertical="center"/>
    </xf>
    <xf numFmtId="0" fontId="37" fillId="11" borderId="8" xfId="0" applyFont="1" applyFill="1" applyBorder="1" applyAlignment="1" applyProtection="1">
      <alignment horizontal="center" vertical="center" wrapText="1"/>
    </xf>
    <xf numFmtId="0" fontId="34" fillId="8" borderId="31" xfId="4" applyBorder="1" applyAlignment="1" applyProtection="1">
      <protection locked="0"/>
    </xf>
    <xf numFmtId="10" fontId="34" fillId="8" borderId="34" xfId="4" applyNumberFormat="1" applyBorder="1" applyAlignment="1" applyProtection="1">
      <alignment horizontal="center" vertical="center"/>
      <protection locked="0"/>
    </xf>
    <xf numFmtId="0" fontId="34" fillId="12" borderId="31" xfId="4" applyFill="1" applyBorder="1" applyAlignment="1" applyProtection="1">
      <protection locked="0"/>
    </xf>
    <xf numFmtId="10" fontId="34" fillId="12" borderId="34" xfId="4" applyNumberFormat="1" applyFill="1" applyBorder="1" applyAlignment="1" applyProtection="1">
      <alignment horizontal="center" vertical="center"/>
      <protection locked="0"/>
    </xf>
    <xf numFmtId="0" fontId="37" fillId="11" borderId="27" xfId="0" applyFont="1" applyFill="1" applyBorder="1" applyAlignment="1" applyProtection="1">
      <alignment horizontal="center" vertical="center"/>
    </xf>
    <xf numFmtId="0" fontId="37" fillId="11" borderId="9" xfId="0" applyFont="1" applyFill="1" applyBorder="1" applyAlignment="1" applyProtection="1">
      <alignment horizontal="center" wrapText="1"/>
    </xf>
    <xf numFmtId="0" fontId="37" fillId="11" borderId="6" xfId="0" applyFont="1" applyFill="1" applyBorder="1" applyAlignment="1" applyProtection="1">
      <alignment horizontal="center" wrapText="1"/>
    </xf>
    <xf numFmtId="0" fontId="37" fillId="11" borderId="49" xfId="0" applyFont="1" applyFill="1" applyBorder="1" applyAlignment="1" applyProtection="1">
      <alignment horizontal="center" wrapText="1"/>
    </xf>
    <xf numFmtId="0" fontId="42" fillId="8" borderId="9" xfId="4" applyFont="1" applyBorder="1" applyAlignment="1" applyProtection="1">
      <alignment horizontal="center" vertical="center" wrapText="1"/>
      <protection locked="0"/>
    </xf>
    <xf numFmtId="0" fontId="42" fillId="12" borderId="9" xfId="4" applyFont="1" applyFill="1" applyBorder="1" applyAlignment="1" applyProtection="1">
      <alignment horizontal="center" vertical="center" wrapText="1"/>
      <protection locked="0"/>
    </xf>
    <xf numFmtId="0" fontId="34" fillId="8" borderId="27" xfId="4" applyBorder="1" applyAlignment="1" applyProtection="1">
      <alignment vertical="center"/>
      <protection locked="0"/>
    </xf>
    <xf numFmtId="0" fontId="34" fillId="8" borderId="0" xfId="4" applyProtection="1"/>
    <xf numFmtId="0" fontId="32" fillId="6" borderId="0" xfId="2" applyProtection="1"/>
    <xf numFmtId="0" fontId="33" fillId="7" borderId="0" xfId="3" applyProtection="1"/>
    <xf numFmtId="0" fontId="0" fillId="0" borderId="0" xfId="0" applyAlignment="1" applyProtection="1">
      <alignment wrapText="1"/>
    </xf>
    <xf numFmtId="0" fontId="21" fillId="3" borderId="17" xfId="0" applyFont="1" applyFill="1" applyBorder="1" applyAlignment="1">
      <alignment vertical="top" wrapText="1"/>
    </xf>
    <xf numFmtId="0" fontId="21" fillId="3" borderId="18" xfId="0" applyFont="1" applyFill="1" applyBorder="1" applyAlignment="1">
      <alignment vertical="top" wrapText="1"/>
    </xf>
    <xf numFmtId="0" fontId="19" fillId="3" borderId="22" xfId="1" applyFill="1" applyBorder="1" applyAlignment="1" applyProtection="1">
      <alignment vertical="top" wrapText="1"/>
    </xf>
    <xf numFmtId="0" fontId="19" fillId="3" borderId="23" xfId="1" applyFill="1" applyBorder="1" applyAlignment="1" applyProtection="1">
      <alignment vertical="top" wrapText="1"/>
    </xf>
    <xf numFmtId="0" fontId="37" fillId="11" borderId="27" xfId="0" applyFont="1" applyFill="1" applyBorder="1" applyAlignment="1" applyProtection="1">
      <alignment horizontal="center" vertical="center" wrapText="1"/>
    </xf>
    <xf numFmtId="0" fontId="34" fillId="12" borderId="46" xfId="4" applyFill="1" applyBorder="1" applyAlignment="1" applyProtection="1">
      <alignment horizontal="center" vertical="center"/>
      <protection locked="0"/>
    </xf>
    <xf numFmtId="0" fontId="0" fillId="10" borderId="1" xfId="0" applyFill="1" applyBorder="1" applyProtection="1"/>
    <xf numFmtId="0" fontId="34" fillId="12" borderId="49" xfId="4" applyFill="1" applyBorder="1" applyAlignment="1" applyProtection="1">
      <alignment vertical="center"/>
      <protection locked="0"/>
    </xf>
    <xf numFmtId="0" fontId="0" fillId="0" borderId="0" xfId="0" applyAlignment="1">
      <alignment vertical="center" wrapText="1"/>
    </xf>
    <xf numFmtId="0" fontId="2" fillId="2" borderId="29" xfId="0" applyFont="1" applyFill="1" applyBorder="1" applyAlignment="1" applyProtection="1">
      <alignment horizontal="center" vertical="center" wrapText="1"/>
    </xf>
    <xf numFmtId="14" fontId="3" fillId="0" borderId="0" xfId="0" applyNumberFormat="1" applyFont="1" applyProtection="1"/>
    <xf numFmtId="0" fontId="51" fillId="0" borderId="0" xfId="0" applyFont="1"/>
    <xf numFmtId="0" fontId="54" fillId="13" borderId="57" xfId="0" applyFont="1" applyFill="1" applyBorder="1" applyAlignment="1">
      <alignment horizontal="center" vertical="center" wrapText="1"/>
    </xf>
    <xf numFmtId="0" fontId="57" fillId="14" borderId="9" xfId="0" applyFont="1" applyFill="1" applyBorder="1" applyAlignment="1"/>
    <xf numFmtId="166" fontId="58" fillId="0" borderId="9" xfId="5" applyNumberFormat="1" applyFont="1" applyFill="1" applyBorder="1" applyAlignment="1">
      <alignment horizontal="right"/>
    </xf>
    <xf numFmtId="0" fontId="59" fillId="14" borderId="9" xfId="0" applyFont="1" applyFill="1" applyBorder="1" applyAlignment="1"/>
    <xf numFmtId="166" fontId="58" fillId="14" borderId="9" xfId="0" applyNumberFormat="1" applyFont="1" applyFill="1" applyBorder="1" applyAlignment="1">
      <alignment horizontal="right" vertical="top"/>
    </xf>
    <xf numFmtId="9" fontId="51" fillId="0" borderId="9" xfId="6" applyFont="1" applyBorder="1" applyAlignment="1">
      <alignment vertical="center"/>
    </xf>
    <xf numFmtId="0" fontId="59" fillId="0" borderId="9" xfId="0" applyFont="1" applyFill="1" applyBorder="1" applyAlignment="1"/>
    <xf numFmtId="166" fontId="58" fillId="0" borderId="9" xfId="0" applyNumberFormat="1" applyFont="1" applyFill="1" applyBorder="1" applyAlignment="1">
      <alignment horizontal="right" vertical="top"/>
    </xf>
    <xf numFmtId="9" fontId="51" fillId="0" borderId="9" xfId="6" applyFont="1" applyFill="1" applyBorder="1" applyAlignment="1">
      <alignment vertical="center"/>
    </xf>
    <xf numFmtId="3" fontId="0" fillId="0" borderId="0" xfId="0" applyNumberFormat="1"/>
    <xf numFmtId="0" fontId="57" fillId="14" borderId="9" xfId="0" applyFont="1" applyFill="1" applyBorder="1" applyAlignment="1">
      <alignment horizontal="center"/>
    </xf>
    <xf numFmtId="9" fontId="0" fillId="0" borderId="0" xfId="6" applyNumberFormat="1" applyFont="1"/>
    <xf numFmtId="164" fontId="58" fillId="0" borderId="9" xfId="5" applyNumberFormat="1" applyFont="1" applyFill="1" applyBorder="1" applyAlignment="1">
      <alignment horizontal="right"/>
    </xf>
    <xf numFmtId="9" fontId="51" fillId="0" borderId="9" xfId="6" quotePrefix="1" applyFont="1" applyFill="1" applyBorder="1" applyAlignment="1">
      <alignment horizontal="center" vertical="center"/>
    </xf>
    <xf numFmtId="166" fontId="0" fillId="0" borderId="0" xfId="5" applyNumberFormat="1" applyFont="1" applyFill="1"/>
    <xf numFmtId="0" fontId="51" fillId="0" borderId="0" xfId="0" applyFont="1" applyFill="1"/>
    <xf numFmtId="166" fontId="58" fillId="14" borderId="9" xfId="5" applyNumberFormat="1" applyFont="1" applyFill="1" applyBorder="1" applyAlignment="1">
      <alignment horizontal="right"/>
    </xf>
    <xf numFmtId="166" fontId="58" fillId="14" borderId="34" xfId="5" applyNumberFormat="1" applyFont="1" applyFill="1" applyBorder="1" applyAlignment="1">
      <alignment horizontal="center" vertical="center"/>
    </xf>
    <xf numFmtId="166" fontId="58" fillId="14" borderId="50" xfId="5" applyNumberFormat="1" applyFont="1" applyFill="1" applyBorder="1" applyAlignment="1">
      <alignment horizontal="center" vertical="center"/>
    </xf>
    <xf numFmtId="166" fontId="58" fillId="14" borderId="53" xfId="5" applyNumberFormat="1" applyFont="1" applyFill="1" applyBorder="1" applyAlignment="1">
      <alignment horizontal="center" vertical="center"/>
    </xf>
    <xf numFmtId="166" fontId="58" fillId="15" borderId="9" xfId="5" applyNumberFormat="1" applyFont="1" applyFill="1" applyBorder="1" applyAlignment="1">
      <alignment horizontal="right"/>
    </xf>
    <xf numFmtId="164" fontId="0" fillId="0" borderId="0" xfId="5" applyFont="1"/>
    <xf numFmtId="166" fontId="58" fillId="0" borderId="9" xfId="5" applyNumberFormat="1" applyFont="1" applyFill="1" applyBorder="1" applyAlignment="1">
      <alignment horizontal="center" vertical="center"/>
    </xf>
    <xf numFmtId="3" fontId="53" fillId="13" borderId="9" xfId="0" applyNumberFormat="1" applyFont="1" applyFill="1" applyBorder="1" applyAlignment="1">
      <alignment horizontal="right"/>
    </xf>
    <xf numFmtId="0" fontId="53" fillId="13" borderId="9" xfId="0" quotePrefix="1" applyFont="1" applyFill="1" applyBorder="1" applyAlignment="1">
      <alignment horizontal="center"/>
    </xf>
    <xf numFmtId="3" fontId="60" fillId="13" borderId="9" xfId="0" applyNumberFormat="1" applyFont="1" applyFill="1" applyBorder="1" applyAlignment="1">
      <alignment horizontal="right"/>
    </xf>
    <xf numFmtId="9" fontId="61" fillId="13" borderId="9" xfId="6" applyFont="1" applyFill="1" applyBorder="1" applyAlignment="1">
      <alignment horizontal="right"/>
    </xf>
    <xf numFmtId="0" fontId="57" fillId="15" borderId="9" xfId="0" applyFont="1" applyFill="1" applyBorder="1" applyAlignment="1"/>
    <xf numFmtId="0" fontId="57" fillId="16" borderId="9" xfId="0" applyFont="1" applyFill="1" applyBorder="1" applyAlignment="1"/>
    <xf numFmtId="0" fontId="59" fillId="16" borderId="9" xfId="0" applyFont="1" applyFill="1" applyBorder="1" applyAlignment="1"/>
    <xf numFmtId="0" fontId="62" fillId="9" borderId="1" xfId="0" applyFont="1" applyFill="1" applyBorder="1" applyProtection="1">
      <protection locked="0"/>
    </xf>
    <xf numFmtId="0" fontId="64" fillId="2" borderId="44" xfId="0" applyFont="1" applyFill="1" applyBorder="1" applyAlignment="1" applyProtection="1">
      <alignment vertical="center" wrapText="1"/>
    </xf>
    <xf numFmtId="0" fontId="64" fillId="15" borderId="44" xfId="0" applyFont="1" applyFill="1" applyBorder="1" applyAlignment="1" applyProtection="1">
      <alignment vertical="center" wrapText="1"/>
    </xf>
    <xf numFmtId="164" fontId="64" fillId="15" borderId="44" xfId="5" applyFont="1" applyFill="1" applyBorder="1" applyAlignment="1" applyProtection="1">
      <alignment horizontal="center" vertical="center" wrapText="1"/>
    </xf>
    <xf numFmtId="164" fontId="0" fillId="0" borderId="0" xfId="5" applyFont="1" applyAlignment="1">
      <alignment horizontal="center"/>
    </xf>
    <xf numFmtId="164" fontId="1" fillId="3" borderId="17" xfId="5" applyFont="1" applyFill="1" applyBorder="1" applyAlignment="1" applyProtection="1">
      <alignment horizontal="center"/>
    </xf>
    <xf numFmtId="164" fontId="1" fillId="3" borderId="0" xfId="5" applyFont="1" applyFill="1" applyBorder="1" applyAlignment="1" applyProtection="1">
      <alignment horizontal="center"/>
    </xf>
    <xf numFmtId="164" fontId="2" fillId="2" borderId="14" xfId="5" applyFont="1" applyFill="1" applyBorder="1" applyAlignment="1" applyProtection="1">
      <alignment horizontal="center" vertical="center" wrapText="1"/>
    </xf>
    <xf numFmtId="0" fontId="45" fillId="0" borderId="1" xfId="0" applyFont="1" applyFill="1" applyBorder="1" applyAlignment="1">
      <alignment vertical="center" wrapText="1"/>
    </xf>
    <xf numFmtId="166" fontId="58" fillId="14" borderId="34" xfId="5" applyNumberFormat="1" applyFont="1" applyFill="1" applyBorder="1" applyAlignment="1">
      <alignment horizontal="center" vertical="center"/>
    </xf>
    <xf numFmtId="166" fontId="58" fillId="14" borderId="53" xfId="5" applyNumberFormat="1" applyFont="1" applyFill="1" applyBorder="1" applyAlignment="1">
      <alignment horizontal="center" vertical="center"/>
    </xf>
    <xf numFmtId="166" fontId="58" fillId="14" borderId="50" xfId="5" applyNumberFormat="1" applyFont="1" applyFill="1" applyBorder="1" applyAlignment="1">
      <alignment horizontal="center" vertical="center"/>
    </xf>
    <xf numFmtId="0" fontId="2" fillId="3" borderId="0" xfId="0" applyFont="1" applyFill="1" applyBorder="1" applyAlignment="1" applyProtection="1">
      <alignment horizontal="left" vertical="center" wrapText="1"/>
    </xf>
    <xf numFmtId="0" fontId="37" fillId="11" borderId="35" xfId="0" applyFont="1" applyFill="1" applyBorder="1" applyAlignment="1" applyProtection="1">
      <alignment horizontal="center" vertical="center" wrapText="1"/>
    </xf>
    <xf numFmtId="0" fontId="37" fillId="11" borderId="27" xfId="0" applyFont="1" applyFill="1" applyBorder="1" applyAlignment="1" applyProtection="1">
      <alignment horizontal="center" vertical="center" wrapText="1"/>
    </xf>
    <xf numFmtId="0" fontId="37" fillId="11" borderId="46" xfId="0" applyFont="1" applyFill="1" applyBorder="1" applyAlignment="1" applyProtection="1">
      <alignment horizontal="center" vertical="center" wrapText="1"/>
    </xf>
    <xf numFmtId="0" fontId="37" fillId="11" borderId="35" xfId="0" applyFont="1" applyFill="1" applyBorder="1" applyAlignment="1" applyProtection="1">
      <alignment horizontal="center" vertical="center"/>
    </xf>
    <xf numFmtId="0" fontId="42" fillId="8" borderId="27" xfId="4" applyFont="1" applyBorder="1" applyAlignment="1" applyProtection="1">
      <alignment horizontal="center" vertical="center" wrapText="1"/>
      <protection locked="0"/>
    </xf>
    <xf numFmtId="0" fontId="34" fillId="12" borderId="46" xfId="4" applyFill="1" applyBorder="1" applyAlignment="1" applyProtection="1">
      <alignment horizontal="center" vertical="center"/>
      <protection locked="0"/>
    </xf>
    <xf numFmtId="0" fontId="34" fillId="12" borderId="49" xfId="4" applyFill="1" applyBorder="1" applyAlignment="1" applyProtection="1">
      <alignment horizontal="center" vertical="center" wrapText="1"/>
      <protection locked="0"/>
    </xf>
    <xf numFmtId="0" fontId="34" fillId="12" borderId="27" xfId="4" applyFill="1" applyBorder="1" applyAlignment="1" applyProtection="1">
      <alignment horizontal="center" vertical="center" wrapText="1"/>
      <protection locked="0"/>
    </xf>
    <xf numFmtId="0" fontId="37" fillId="11" borderId="45" xfId="0" applyFont="1" applyFill="1" applyBorder="1" applyAlignment="1" applyProtection="1">
      <alignment horizontal="center" vertical="center" wrapText="1"/>
    </xf>
    <xf numFmtId="0" fontId="34" fillId="12" borderId="49" xfId="4" applyFill="1" applyBorder="1" applyAlignment="1" applyProtection="1">
      <alignment horizontal="center" vertical="center"/>
      <protection locked="0"/>
    </xf>
    <xf numFmtId="0" fontId="34" fillId="8" borderId="49" xfId="4" applyBorder="1" applyAlignment="1" applyProtection="1">
      <alignment horizontal="center" vertical="center" wrapText="1"/>
      <protection locked="0"/>
    </xf>
    <xf numFmtId="0" fontId="37" fillId="11" borderId="49" xfId="0" applyFont="1" applyFill="1" applyBorder="1" applyAlignment="1" applyProtection="1">
      <alignment horizontal="center" vertical="center" wrapText="1"/>
    </xf>
    <xf numFmtId="166" fontId="58" fillId="18" borderId="9" xfId="5" applyNumberFormat="1" applyFont="1" applyFill="1" applyBorder="1" applyAlignment="1">
      <alignment horizontal="right"/>
    </xf>
    <xf numFmtId="166" fontId="58" fillId="16" borderId="9" xfId="5" applyNumberFormat="1" applyFont="1" applyFill="1" applyBorder="1" applyAlignment="1">
      <alignment horizontal="right"/>
    </xf>
    <xf numFmtId="166" fontId="0" fillId="0" borderId="0" xfId="5" applyNumberFormat="1" applyFont="1"/>
    <xf numFmtId="164" fontId="0" fillId="19" borderId="0" xfId="5" applyFont="1" applyFill="1"/>
    <xf numFmtId="164" fontId="0" fillId="19" borderId="0" xfId="0" applyNumberFormat="1" applyFill="1"/>
    <xf numFmtId="164" fontId="0" fillId="0" borderId="0" xfId="0" applyNumberFormat="1"/>
    <xf numFmtId="166" fontId="58" fillId="19" borderId="9" xfId="5" applyNumberFormat="1" applyFont="1" applyFill="1" applyBorder="1" applyAlignment="1">
      <alignment horizontal="right"/>
    </xf>
    <xf numFmtId="0" fontId="0" fillId="20" borderId="0" xfId="0" applyFill="1"/>
    <xf numFmtId="166" fontId="58" fillId="20" borderId="9" xfId="5" applyNumberFormat="1" applyFont="1" applyFill="1" applyBorder="1" applyAlignment="1">
      <alignment horizontal="right"/>
    </xf>
    <xf numFmtId="166" fontId="58" fillId="19" borderId="53" xfId="5" applyNumberFormat="1" applyFont="1" applyFill="1" applyBorder="1" applyAlignment="1">
      <alignment horizontal="center" vertical="center"/>
    </xf>
    <xf numFmtId="166" fontId="58" fillId="0" borderId="53" xfId="5" applyNumberFormat="1" applyFont="1" applyFill="1" applyBorder="1" applyAlignment="1">
      <alignment horizontal="center" vertical="center"/>
    </xf>
    <xf numFmtId="166" fontId="0" fillId="0" borderId="0" xfId="6" applyNumberFormat="1" applyFont="1"/>
    <xf numFmtId="166" fontId="0" fillId="0" borderId="0" xfId="0" applyNumberFormat="1"/>
    <xf numFmtId="164" fontId="0" fillId="0" borderId="0" xfId="5" applyFont="1" applyFill="1"/>
    <xf numFmtId="164" fontId="0" fillId="0" borderId="0" xfId="0" applyNumberFormat="1" applyFill="1"/>
    <xf numFmtId="164" fontId="67" fillId="0" borderId="0" xfId="0" applyNumberFormat="1" applyFont="1"/>
    <xf numFmtId="0" fontId="0" fillId="18" borderId="0" xfId="0" applyFill="1"/>
    <xf numFmtId="0" fontId="68" fillId="11" borderId="45" xfId="0" applyFont="1" applyFill="1" applyBorder="1" applyAlignment="1" applyProtection="1">
      <alignment horizontal="center" vertical="center" wrapText="1"/>
    </xf>
    <xf numFmtId="0" fontId="65" fillId="0" borderId="0" xfId="0" applyFont="1" applyProtection="1"/>
    <xf numFmtId="0" fontId="65" fillId="3" borderId="0" xfId="0" applyFont="1" applyFill="1" applyBorder="1" applyAlignment="1">
      <alignment vertical="center"/>
    </xf>
    <xf numFmtId="0" fontId="65" fillId="3" borderId="0" xfId="0" applyFont="1" applyFill="1" applyBorder="1"/>
    <xf numFmtId="0" fontId="65" fillId="9" borderId="1" xfId="0" applyFont="1" applyFill="1" applyBorder="1" applyProtection="1">
      <protection locked="0"/>
    </xf>
    <xf numFmtId="0" fontId="65" fillId="0" borderId="0" xfId="0" applyFont="1" applyAlignment="1" applyProtection="1">
      <alignment horizontal="left"/>
    </xf>
    <xf numFmtId="0" fontId="65" fillId="0" borderId="0" xfId="0" applyFont="1" applyBorder="1" applyAlignment="1" applyProtection="1">
      <alignment wrapText="1"/>
    </xf>
    <xf numFmtId="0" fontId="65" fillId="0" borderId="0" xfId="0" applyFont="1" applyBorder="1" applyAlignment="1" applyProtection="1">
      <alignment horizontal="left" wrapText="1"/>
    </xf>
    <xf numFmtId="0" fontId="65" fillId="0" borderId="0" xfId="0" applyFont="1" applyBorder="1" applyAlignment="1" applyProtection="1">
      <alignment horizontal="left" vertical="center" wrapText="1"/>
    </xf>
    <xf numFmtId="0" fontId="70" fillId="8" borderId="9" xfId="4" applyFont="1" applyBorder="1" applyAlignment="1" applyProtection="1">
      <alignment vertical="center" wrapText="1"/>
      <protection locked="0"/>
    </xf>
    <xf numFmtId="0" fontId="40" fillId="0" borderId="9" xfId="0" applyFont="1" applyBorder="1" applyAlignment="1" applyProtection="1">
      <alignment horizontal="left" vertical="center" wrapText="1"/>
    </xf>
    <xf numFmtId="0" fontId="23" fillId="3" borderId="0" xfId="0" applyFont="1" applyFill="1" applyBorder="1" applyAlignment="1">
      <alignment vertical="center" wrapText="1"/>
    </xf>
    <xf numFmtId="0" fontId="0" fillId="3" borderId="0" xfId="0" applyFill="1" applyBorder="1" applyAlignment="1">
      <alignment wrapText="1"/>
    </xf>
    <xf numFmtId="0" fontId="0" fillId="0" borderId="15" xfId="0" applyBorder="1" applyAlignment="1" applyProtection="1">
      <alignment wrapText="1"/>
    </xf>
    <xf numFmtId="0" fontId="38" fillId="0" borderId="8" xfId="0" applyFont="1" applyBorder="1" applyAlignment="1" applyProtection="1">
      <alignment horizontal="left" vertical="center" wrapText="1"/>
    </xf>
    <xf numFmtId="0" fontId="34" fillId="8" borderId="9" xfId="4" applyBorder="1" applyAlignment="1" applyProtection="1">
      <alignment horizontal="center" vertical="center" wrapText="1"/>
      <protection locked="0"/>
    </xf>
    <xf numFmtId="0" fontId="37" fillId="11" borderId="26" xfId="0" applyFont="1" applyFill="1" applyBorder="1" applyAlignment="1" applyProtection="1">
      <alignment horizontal="center" vertical="center" wrapText="1"/>
    </xf>
    <xf numFmtId="0" fontId="34" fillId="8" borderId="31" xfId="4" applyBorder="1" applyAlignment="1" applyProtection="1">
      <alignment wrapText="1"/>
      <protection locked="0"/>
    </xf>
    <xf numFmtId="0" fontId="0" fillId="0" borderId="0" xfId="0" applyAlignment="1">
      <alignment wrapText="1"/>
    </xf>
    <xf numFmtId="0" fontId="0" fillId="2" borderId="9" xfId="0" applyFill="1" applyBorder="1" applyAlignment="1">
      <alignment horizontal="center" vertical="center"/>
    </xf>
    <xf numFmtId="0" fontId="67" fillId="2" borderId="9" xfId="0" applyFont="1" applyFill="1" applyBorder="1" applyAlignment="1">
      <alignment horizontal="center" vertical="center"/>
    </xf>
    <xf numFmtId="0" fontId="20" fillId="2" borderId="9" xfId="0" applyFont="1" applyFill="1" applyBorder="1" applyAlignment="1">
      <alignment vertical="center" wrapText="1"/>
    </xf>
    <xf numFmtId="0" fontId="20" fillId="2" borderId="9" xfId="0" quotePrefix="1" applyFont="1" applyFill="1" applyBorder="1" applyAlignment="1">
      <alignment vertical="center" wrapText="1"/>
    </xf>
    <xf numFmtId="0" fontId="1" fillId="5" borderId="25" xfId="0" applyFont="1" applyFill="1" applyBorder="1" applyAlignment="1" applyProtection="1">
      <alignment horizontal="center" vertical="center"/>
    </xf>
    <xf numFmtId="0" fontId="1" fillId="5" borderId="1" xfId="0" applyFont="1" applyFill="1" applyBorder="1" applyAlignment="1" applyProtection="1">
      <alignment horizontal="center" vertical="center"/>
    </xf>
    <xf numFmtId="0" fontId="3" fillId="2" borderId="12" xfId="0" applyFont="1" applyFill="1" applyBorder="1" applyAlignment="1" applyProtection="1">
      <alignment vertical="top" wrapText="1"/>
    </xf>
    <xf numFmtId="0" fontId="3" fillId="2" borderId="3" xfId="0" applyFont="1" applyFill="1" applyBorder="1" applyAlignment="1" applyProtection="1">
      <alignment vertical="top" wrapText="1"/>
    </xf>
    <xf numFmtId="0" fontId="14" fillId="0" borderId="20" xfId="0" applyFont="1" applyFill="1" applyBorder="1" applyAlignment="1">
      <alignment vertical="top" wrapText="1"/>
    </xf>
    <xf numFmtId="0" fontId="14" fillId="0" borderId="28" xfId="0" applyFont="1" applyFill="1" applyBorder="1" applyAlignment="1">
      <alignment vertical="top" wrapText="1"/>
    </xf>
    <xf numFmtId="0" fontId="14" fillId="0" borderId="23" xfId="0" applyFont="1" applyFill="1" applyBorder="1" applyAlignment="1">
      <alignment vertical="top" wrapText="1"/>
    </xf>
    <xf numFmtId="0" fontId="15" fillId="2" borderId="1" xfId="0" applyFont="1" applyFill="1" applyBorder="1" applyAlignment="1" applyProtection="1">
      <alignment horizontal="left" vertical="top" wrapText="1"/>
      <protection locked="0"/>
    </xf>
    <xf numFmtId="1" fontId="15" fillId="2" borderId="3" xfId="0" applyNumberFormat="1" applyFont="1" applyFill="1" applyBorder="1" applyAlignment="1" applyProtection="1">
      <alignment horizontal="left" vertical="center"/>
      <protection locked="0"/>
    </xf>
    <xf numFmtId="1" fontId="15" fillId="2" borderId="30" xfId="0" applyNumberFormat="1" applyFont="1" applyFill="1" applyBorder="1" applyAlignment="1" applyProtection="1">
      <alignment horizontal="left"/>
      <protection locked="0"/>
    </xf>
    <xf numFmtId="14" fontId="15" fillId="2" borderId="3" xfId="0" applyNumberFormat="1" applyFont="1" applyFill="1" applyBorder="1" applyAlignment="1" applyProtection="1">
      <alignment horizontal="center"/>
    </xf>
    <xf numFmtId="14" fontId="15" fillId="2" borderId="3" xfId="0" applyNumberFormat="1" applyFont="1" applyFill="1" applyBorder="1" applyAlignment="1" applyProtection="1">
      <alignment horizontal="center" vertical="center"/>
    </xf>
    <xf numFmtId="14" fontId="15" fillId="2" borderId="4" xfId="0" applyNumberFormat="1" applyFont="1" applyFill="1" applyBorder="1" applyAlignment="1" applyProtection="1">
      <alignment horizontal="center"/>
    </xf>
    <xf numFmtId="164" fontId="20" fillId="0" borderId="0" xfId="5" applyFont="1"/>
    <xf numFmtId="164" fontId="20" fillId="0" borderId="0" xfId="0" applyNumberFormat="1" applyFont="1"/>
    <xf numFmtId="0" fontId="19" fillId="0" borderId="0" xfId="1" applyAlignment="1" applyProtection="1"/>
    <xf numFmtId="0" fontId="19" fillId="2" borderId="3" xfId="1" applyFill="1" applyBorder="1" applyAlignment="1" applyProtection="1">
      <protection locked="0"/>
    </xf>
    <xf numFmtId="0" fontId="71" fillId="2" borderId="1" xfId="0" applyFont="1" applyFill="1" applyBorder="1" applyAlignment="1" applyProtection="1">
      <alignment horizontal="left" vertical="center" wrapText="1"/>
      <protection locked="0"/>
    </xf>
    <xf numFmtId="0" fontId="20" fillId="2" borderId="1" xfId="0" applyFont="1" applyFill="1" applyBorder="1" applyAlignment="1" applyProtection="1">
      <alignment vertical="top" wrapText="1"/>
      <protection locked="0"/>
    </xf>
    <xf numFmtId="0" fontId="19" fillId="2" borderId="1" xfId="1" applyFill="1" applyBorder="1" applyAlignment="1" applyProtection="1">
      <alignment vertical="top" wrapText="1"/>
      <protection locked="0"/>
    </xf>
    <xf numFmtId="0" fontId="11" fillId="3" borderId="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0" fontId="34" fillId="12" borderId="49" xfId="4" applyFill="1" applyBorder="1" applyAlignment="1" applyProtection="1">
      <alignment horizontal="center" vertical="center"/>
      <protection locked="0"/>
    </xf>
    <xf numFmtId="0" fontId="34" fillId="12" borderId="9" xfId="4" applyFill="1" applyBorder="1" applyAlignment="1" applyProtection="1">
      <alignment horizontal="center" vertical="center" wrapText="1"/>
      <protection locked="0"/>
    </xf>
    <xf numFmtId="0" fontId="68" fillId="11" borderId="9" xfId="0" applyFont="1" applyFill="1" applyBorder="1" applyAlignment="1" applyProtection="1">
      <alignment horizontal="center" vertical="center" wrapText="1"/>
    </xf>
    <xf numFmtId="0" fontId="76" fillId="8" borderId="9" xfId="4" applyFont="1" applyBorder="1" applyAlignment="1" applyProtection="1">
      <alignment horizontal="center" vertical="center" wrapText="1"/>
      <protection locked="0"/>
    </xf>
    <xf numFmtId="0" fontId="2" fillId="3"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166" fontId="82" fillId="21" borderId="9" xfId="5" applyNumberFormat="1" applyFont="1" applyFill="1" applyBorder="1" applyAlignment="1">
      <alignment horizontal="right" vertical="center"/>
    </xf>
    <xf numFmtId="166" fontId="56" fillId="21" borderId="9" xfId="5" applyNumberFormat="1" applyFont="1" applyFill="1" applyBorder="1" applyAlignment="1">
      <alignment horizontal="right" vertical="center"/>
    </xf>
    <xf numFmtId="0" fontId="64" fillId="17" borderId="41" xfId="0" applyFont="1" applyFill="1" applyBorder="1" applyAlignment="1" applyProtection="1">
      <alignment vertical="center" wrapText="1"/>
    </xf>
    <xf numFmtId="164" fontId="64" fillId="17" borderId="41" xfId="5" applyFont="1" applyFill="1" applyBorder="1" applyAlignment="1" applyProtection="1">
      <alignment horizontal="center" vertical="center" wrapText="1"/>
    </xf>
    <xf numFmtId="0" fontId="64" fillId="22" borderId="44" xfId="0" applyFont="1" applyFill="1" applyBorder="1" applyAlignment="1" applyProtection="1">
      <alignment vertical="center" wrapText="1"/>
    </xf>
    <xf numFmtId="164" fontId="64" fillId="22" borderId="44" xfId="5" applyFont="1" applyFill="1" applyBorder="1" applyAlignment="1" applyProtection="1">
      <alignment horizontal="center" vertical="center" wrapText="1"/>
    </xf>
    <xf numFmtId="164" fontId="64" fillId="2" borderId="44" xfId="5" applyFont="1" applyFill="1" applyBorder="1" applyAlignment="1" applyProtection="1">
      <alignment horizontal="center" vertical="center" wrapText="1"/>
    </xf>
    <xf numFmtId="9" fontId="64" fillId="2" borderId="44" xfId="6" applyFont="1" applyFill="1" applyBorder="1" applyAlignment="1" applyProtection="1">
      <alignment horizontal="center" vertical="center" wrapText="1"/>
    </xf>
    <xf numFmtId="9" fontId="64" fillId="2" borderId="44" xfId="0" applyNumberFormat="1" applyFont="1" applyFill="1" applyBorder="1" applyAlignment="1" applyProtection="1">
      <alignment vertical="center" wrapText="1"/>
    </xf>
    <xf numFmtId="9" fontId="64" fillId="15" borderId="44" xfId="6" applyFont="1" applyFill="1" applyBorder="1" applyAlignment="1" applyProtection="1">
      <alignment horizontal="center" vertical="center" wrapText="1"/>
    </xf>
    <xf numFmtId="9" fontId="64" fillId="15" borderId="44" xfId="0" applyNumberFormat="1" applyFont="1" applyFill="1" applyBorder="1" applyAlignment="1" applyProtection="1">
      <alignment vertical="center" wrapText="1"/>
    </xf>
    <xf numFmtId="0" fontId="64" fillId="2" borderId="38" xfId="0" applyFont="1" applyFill="1" applyBorder="1" applyAlignment="1" applyProtection="1">
      <alignment vertical="center" wrapText="1"/>
    </xf>
    <xf numFmtId="9" fontId="64" fillId="2" borderId="38" xfId="0" applyNumberFormat="1" applyFont="1" applyFill="1" applyBorder="1" applyAlignment="1" applyProtection="1">
      <alignment vertical="center" wrapText="1"/>
    </xf>
    <xf numFmtId="0" fontId="1" fillId="3" borderId="21" xfId="0" applyFont="1" applyFill="1" applyBorder="1" applyAlignment="1" applyProtection="1">
      <alignment vertical="center"/>
    </xf>
    <xf numFmtId="0" fontId="1" fillId="3" borderId="22" xfId="0" applyFont="1" applyFill="1" applyBorder="1" applyAlignment="1" applyProtection="1">
      <alignment vertical="center"/>
    </xf>
    <xf numFmtId="0" fontId="1" fillId="3" borderId="23" xfId="0" applyFont="1" applyFill="1" applyBorder="1" applyAlignment="1" applyProtection="1">
      <alignment vertical="center"/>
    </xf>
    <xf numFmtId="164" fontId="64" fillId="2" borderId="44" xfId="5" applyFont="1" applyFill="1" applyBorder="1" applyAlignment="1" applyProtection="1">
      <alignment vertical="center" wrapText="1"/>
    </xf>
    <xf numFmtId="0" fontId="64" fillId="2" borderId="44" xfId="0" applyFont="1" applyFill="1" applyBorder="1" applyAlignment="1" applyProtection="1">
      <alignment horizontal="center" vertical="center" wrapText="1"/>
    </xf>
    <xf numFmtId="0" fontId="2" fillId="2" borderId="14" xfId="0" applyFont="1" applyFill="1" applyBorder="1" applyAlignment="1" applyProtection="1">
      <alignment horizontal="right" vertical="center" wrapText="1"/>
    </xf>
    <xf numFmtId="0" fontId="2" fillId="2" borderId="9" xfId="0" applyFont="1" applyFill="1" applyBorder="1" applyAlignment="1" applyProtection="1">
      <alignment horizontal="center" vertical="center" wrapText="1"/>
    </xf>
    <xf numFmtId="0" fontId="88" fillId="2" borderId="9" xfId="0" applyFont="1" applyFill="1" applyBorder="1" applyAlignment="1" applyProtection="1">
      <alignment horizontal="center" vertical="center" wrapText="1"/>
    </xf>
    <xf numFmtId="0" fontId="84" fillId="0" borderId="9" xfId="0" applyFont="1" applyFill="1" applyBorder="1" applyAlignment="1">
      <alignment horizontal="justify"/>
    </xf>
    <xf numFmtId="166" fontId="80" fillId="0" borderId="9" xfId="5" applyNumberFormat="1" applyFont="1" applyFill="1" applyBorder="1" applyAlignment="1">
      <alignment horizontal="right" vertical="center"/>
    </xf>
    <xf numFmtId="166" fontId="81" fillId="0" borderId="9" xfId="5" quotePrefix="1" applyNumberFormat="1" applyFont="1" applyFill="1" applyBorder="1" applyAlignment="1">
      <alignment horizontal="center" vertical="center"/>
    </xf>
    <xf numFmtId="166" fontId="82" fillId="0" borderId="9" xfId="5" applyNumberFormat="1" applyFont="1" applyFill="1" applyBorder="1" applyAlignment="1">
      <alignment horizontal="right" vertical="center"/>
    </xf>
    <xf numFmtId="166" fontId="77" fillId="0" borderId="9" xfId="5" applyNumberFormat="1" applyFont="1" applyFill="1" applyBorder="1" applyAlignment="1">
      <alignment horizontal="right" vertical="center"/>
    </xf>
    <xf numFmtId="166" fontId="81" fillId="0" borderId="9" xfId="5" applyNumberFormat="1" applyFont="1" applyFill="1" applyBorder="1" applyAlignment="1">
      <alignment horizontal="right" vertical="center"/>
    </xf>
    <xf numFmtId="166" fontId="56" fillId="0" borderId="9" xfId="5" applyNumberFormat="1" applyFont="1" applyFill="1" applyBorder="1" applyAlignment="1">
      <alignment horizontal="right" vertical="center"/>
    </xf>
    <xf numFmtId="0" fontId="84" fillId="0" borderId="9" xfId="0" applyFont="1" applyFill="1" applyBorder="1" applyAlignment="1">
      <alignment horizontal="justify" wrapText="1"/>
    </xf>
    <xf numFmtId="166" fontId="81" fillId="0" borderId="9" xfId="5" applyNumberFormat="1" applyFont="1" applyFill="1" applyBorder="1" applyAlignment="1">
      <alignment horizontal="center" vertical="center" wrapText="1"/>
    </xf>
    <xf numFmtId="166" fontId="81" fillId="0" borderId="9" xfId="5" applyNumberFormat="1" applyFont="1" applyFill="1" applyBorder="1" applyAlignment="1">
      <alignment horizontal="left" vertical="center" wrapText="1"/>
    </xf>
    <xf numFmtId="166" fontId="89" fillId="2" borderId="15" xfId="5" applyNumberFormat="1" applyFont="1" applyFill="1" applyBorder="1" applyAlignment="1" applyProtection="1">
      <alignment vertical="top" wrapText="1"/>
    </xf>
    <xf numFmtId="166" fontId="81" fillId="0" borderId="9" xfId="5" applyNumberFormat="1" applyFont="1" applyFill="1" applyBorder="1" applyAlignment="1">
      <alignment vertical="center" wrapText="1"/>
    </xf>
    <xf numFmtId="0" fontId="2" fillId="2" borderId="9" xfId="0" applyFont="1" applyFill="1" applyBorder="1" applyAlignment="1" applyProtection="1">
      <alignment horizontal="right" vertical="center" wrapText="1"/>
    </xf>
    <xf numFmtId="0" fontId="1" fillId="2" borderId="9" xfId="0" applyFont="1" applyFill="1" applyBorder="1" applyAlignment="1" applyProtection="1">
      <alignment vertical="top" wrapText="1"/>
    </xf>
    <xf numFmtId="0" fontId="64" fillId="2" borderId="9" xfId="0" quotePrefix="1" applyFont="1" applyFill="1" applyBorder="1" applyAlignment="1" applyProtection="1">
      <alignment horizontal="center" vertical="center" wrapText="1"/>
    </xf>
    <xf numFmtId="166" fontId="2" fillId="2" borderId="9" xfId="5" applyNumberFormat="1" applyFont="1" applyFill="1" applyBorder="1" applyAlignment="1" applyProtection="1">
      <alignment vertical="top" wrapText="1"/>
    </xf>
    <xf numFmtId="9" fontId="0" fillId="0" borderId="0" xfId="6" applyFont="1" applyAlignment="1" applyProtection="1">
      <alignment horizontal="left"/>
    </xf>
    <xf numFmtId="166" fontId="64" fillId="22" borderId="44" xfId="5" applyNumberFormat="1" applyFont="1" applyFill="1" applyBorder="1" applyAlignment="1" applyProtection="1">
      <alignment vertical="center" wrapText="1"/>
    </xf>
    <xf numFmtId="0" fontId="34" fillId="12" borderId="9" xfId="4" applyFill="1" applyBorder="1" applyAlignment="1" applyProtection="1">
      <alignment horizontal="center" wrapText="1"/>
      <protection locked="0"/>
    </xf>
    <xf numFmtId="0" fontId="55" fillId="13" borderId="34" xfId="0" applyFont="1" applyFill="1" applyBorder="1" applyAlignment="1">
      <alignment horizontal="center" vertical="center" wrapText="1"/>
    </xf>
    <xf numFmtId="0" fontId="55" fillId="13" borderId="53" xfId="0" applyFont="1" applyFill="1" applyBorder="1" applyAlignment="1">
      <alignment horizontal="center" vertical="center" wrapText="1"/>
    </xf>
    <xf numFmtId="0" fontId="53" fillId="13" borderId="34" xfId="0" applyFont="1" applyFill="1" applyBorder="1" applyAlignment="1">
      <alignment horizontal="center" vertical="center" wrapText="1"/>
    </xf>
    <xf numFmtId="0" fontId="53" fillId="13" borderId="53" xfId="0" applyFont="1" applyFill="1" applyBorder="1" applyAlignment="1">
      <alignment horizontal="center" vertical="center" wrapText="1"/>
    </xf>
    <xf numFmtId="0" fontId="54" fillId="13" borderId="34" xfId="0" applyFont="1" applyFill="1" applyBorder="1" applyAlignment="1">
      <alignment horizontal="center" vertical="center" wrapText="1"/>
    </xf>
    <xf numFmtId="0" fontId="54" fillId="13" borderId="53" xfId="0" applyFont="1" applyFill="1" applyBorder="1" applyAlignment="1">
      <alignment horizontal="center" vertical="center" wrapText="1"/>
    </xf>
    <xf numFmtId="0" fontId="56" fillId="14" borderId="34" xfId="0" applyFont="1" applyFill="1" applyBorder="1" applyAlignment="1">
      <alignment horizontal="center" vertical="center" textRotation="90"/>
    </xf>
    <xf numFmtId="0" fontId="56" fillId="14" borderId="50" xfId="0" applyFont="1" applyFill="1" applyBorder="1" applyAlignment="1">
      <alignment horizontal="center" vertical="center" textRotation="90"/>
    </xf>
    <xf numFmtId="0" fontId="56" fillId="14" borderId="53" xfId="0" applyFont="1" applyFill="1" applyBorder="1" applyAlignment="1">
      <alignment horizontal="center" vertical="center" textRotation="90"/>
    </xf>
    <xf numFmtId="0" fontId="57" fillId="14" borderId="34" xfId="0" applyFont="1" applyFill="1" applyBorder="1" applyAlignment="1">
      <alignment horizontal="center" vertical="center"/>
    </xf>
    <xf numFmtId="0" fontId="57" fillId="14" borderId="50" xfId="0" applyFont="1" applyFill="1" applyBorder="1" applyAlignment="1">
      <alignment horizontal="center" vertical="center"/>
    </xf>
    <xf numFmtId="0" fontId="57" fillId="14" borderId="53" xfId="0" applyFont="1" applyFill="1" applyBorder="1" applyAlignment="1">
      <alignment horizontal="center" vertical="center"/>
    </xf>
    <xf numFmtId="0" fontId="52" fillId="13" borderId="31" xfId="0" applyFont="1" applyFill="1" applyBorder="1" applyAlignment="1">
      <alignment horizontal="center" vertical="center" wrapText="1"/>
    </xf>
    <xf numFmtId="0" fontId="52" fillId="13" borderId="48" xfId="0" applyFont="1" applyFill="1" applyBorder="1" applyAlignment="1">
      <alignment horizontal="center" vertical="center" wrapText="1"/>
    </xf>
    <xf numFmtId="0" fontId="52" fillId="13" borderId="26" xfId="0" applyFont="1" applyFill="1" applyBorder="1" applyAlignment="1">
      <alignment horizontal="center" vertical="center" wrapText="1"/>
    </xf>
    <xf numFmtId="0" fontId="52" fillId="13" borderId="54" xfId="0" applyFont="1" applyFill="1" applyBorder="1" applyAlignment="1">
      <alignment horizontal="center" vertical="center" wrapText="1"/>
    </xf>
    <xf numFmtId="0" fontId="53" fillId="13" borderId="9" xfId="0" applyFont="1" applyFill="1" applyBorder="1" applyAlignment="1">
      <alignment horizontal="center" vertical="center"/>
    </xf>
    <xf numFmtId="0" fontId="54" fillId="13" borderId="9" xfId="0" applyFont="1" applyFill="1" applyBorder="1" applyAlignment="1">
      <alignment horizontal="center" vertical="center" wrapText="1"/>
    </xf>
    <xf numFmtId="0" fontId="53" fillId="13" borderId="31" xfId="0" applyFont="1" applyFill="1" applyBorder="1" applyAlignment="1">
      <alignment horizontal="center" vertical="center" wrapText="1"/>
    </xf>
    <xf numFmtId="0" fontId="53" fillId="13" borderId="48" xfId="0" applyFont="1" applyFill="1" applyBorder="1" applyAlignment="1">
      <alignment horizontal="center" vertical="center" wrapText="1"/>
    </xf>
    <xf numFmtId="0" fontId="57" fillId="14" borderId="9" xfId="0" applyFont="1" applyFill="1" applyBorder="1" applyAlignment="1"/>
    <xf numFmtId="0" fontId="56" fillId="14" borderId="9" xfId="0" applyFont="1" applyFill="1" applyBorder="1" applyAlignment="1">
      <alignment horizontal="center" vertical="center" textRotation="90"/>
    </xf>
    <xf numFmtId="0" fontId="57" fillId="14" borderId="34" xfId="0" applyFont="1" applyFill="1" applyBorder="1" applyAlignment="1">
      <alignment horizontal="left" vertical="center" wrapText="1"/>
    </xf>
    <xf numFmtId="0" fontId="57" fillId="14" borderId="50" xfId="0" applyFont="1" applyFill="1" applyBorder="1" applyAlignment="1">
      <alignment horizontal="left" vertical="center" wrapText="1"/>
    </xf>
    <xf numFmtId="0" fontId="57" fillId="14" borderId="53" xfId="0" applyFont="1" applyFill="1" applyBorder="1" applyAlignment="1">
      <alignment horizontal="left" vertical="center" wrapText="1"/>
    </xf>
    <xf numFmtId="166" fontId="67" fillId="0" borderId="0" xfId="0" applyNumberFormat="1" applyFont="1" applyAlignment="1">
      <alignment horizontal="center"/>
    </xf>
    <xf numFmtId="166" fontId="58" fillId="0" borderId="34" xfId="0" applyNumberFormat="1" applyFont="1" applyFill="1" applyBorder="1" applyAlignment="1">
      <alignment horizontal="center" vertical="center"/>
    </xf>
    <xf numFmtId="166" fontId="58" fillId="0" borderId="50" xfId="0" applyNumberFormat="1" applyFont="1" applyFill="1" applyBorder="1" applyAlignment="1">
      <alignment horizontal="center" vertical="center"/>
    </xf>
    <xf numFmtId="166" fontId="58" fillId="0" borderId="53" xfId="0" applyNumberFormat="1" applyFont="1" applyFill="1" applyBorder="1" applyAlignment="1">
      <alignment horizontal="center" vertical="center"/>
    </xf>
    <xf numFmtId="0" fontId="56" fillId="14" borderId="34" xfId="0" applyFont="1" applyFill="1" applyBorder="1" applyAlignment="1">
      <alignment horizontal="center" vertical="center" textRotation="90" wrapText="1"/>
    </xf>
    <xf numFmtId="0" fontId="56" fillId="14" borderId="50" xfId="0" applyFont="1" applyFill="1" applyBorder="1" applyAlignment="1">
      <alignment horizontal="center" vertical="center" textRotation="90" wrapText="1"/>
    </xf>
    <xf numFmtId="0" fontId="56" fillId="14" borderId="53" xfId="0" applyFont="1" applyFill="1" applyBorder="1" applyAlignment="1">
      <alignment horizontal="center" vertical="center" textRotation="90" wrapText="1"/>
    </xf>
    <xf numFmtId="0" fontId="57" fillId="14" borderId="34" xfId="0" applyFont="1" applyFill="1" applyBorder="1" applyAlignment="1">
      <alignment horizontal="left" vertical="center"/>
    </xf>
    <xf numFmtId="0" fontId="57" fillId="14" borderId="53" xfId="0" applyFont="1" applyFill="1" applyBorder="1" applyAlignment="1">
      <alignment horizontal="left" vertical="center"/>
    </xf>
    <xf numFmtId="166" fontId="58" fillId="14" borderId="34" xfId="5" applyNumberFormat="1" applyFont="1" applyFill="1" applyBorder="1" applyAlignment="1">
      <alignment horizontal="center" vertical="center"/>
    </xf>
    <xf numFmtId="166" fontId="58" fillId="14" borderId="53" xfId="5" applyNumberFormat="1" applyFont="1" applyFill="1" applyBorder="1" applyAlignment="1">
      <alignment horizontal="center" vertical="center"/>
    </xf>
    <xf numFmtId="166" fontId="58" fillId="14" borderId="34" xfId="0" applyNumberFormat="1" applyFont="1" applyFill="1" applyBorder="1" applyAlignment="1">
      <alignment horizontal="center" vertical="center"/>
    </xf>
    <xf numFmtId="166" fontId="58" fillId="14" borderId="53" xfId="0" applyNumberFormat="1" applyFont="1" applyFill="1" applyBorder="1" applyAlignment="1">
      <alignment horizontal="center" vertical="center"/>
    </xf>
    <xf numFmtId="0" fontId="53" fillId="13" borderId="9" xfId="0" applyFont="1" applyFill="1" applyBorder="1" applyAlignment="1">
      <alignment horizontal="center" vertical="top"/>
    </xf>
    <xf numFmtId="166" fontId="58" fillId="14" borderId="50" xfId="5" applyNumberFormat="1" applyFont="1" applyFill="1" applyBorder="1" applyAlignment="1">
      <alignment horizontal="center" vertical="center"/>
    </xf>
    <xf numFmtId="0" fontId="57" fillId="16" borderId="9" xfId="0" applyFont="1" applyFill="1" applyBorder="1" applyAlignment="1"/>
    <xf numFmtId="0" fontId="57" fillId="15" borderId="34" xfId="0" applyFont="1" applyFill="1" applyBorder="1" applyAlignment="1">
      <alignment horizontal="left" vertical="center" wrapText="1"/>
    </xf>
    <xf numFmtId="0" fontId="57" fillId="15" borderId="50" xfId="0" applyFont="1" applyFill="1" applyBorder="1" applyAlignment="1">
      <alignment horizontal="left" vertical="center" wrapText="1"/>
    </xf>
    <xf numFmtId="0" fontId="57" fillId="15" borderId="53" xfId="0" applyFont="1" applyFill="1" applyBorder="1" applyAlignment="1">
      <alignment horizontal="left" vertical="center" wrapText="1"/>
    </xf>
    <xf numFmtId="0" fontId="57" fillId="15" borderId="34" xfId="0" applyFont="1" applyFill="1" applyBorder="1" applyAlignment="1">
      <alignment horizontal="left" vertical="center"/>
    </xf>
    <xf numFmtId="0" fontId="57" fillId="15" borderId="53" xfId="0" applyFont="1" applyFill="1" applyBorder="1" applyAlignment="1">
      <alignment horizontal="left" vertical="center"/>
    </xf>
    <xf numFmtId="0" fontId="2" fillId="3" borderId="19" xfId="0" applyFont="1" applyFill="1" applyBorder="1" applyAlignment="1" applyProtection="1">
      <alignment horizontal="right" wrapText="1"/>
    </xf>
    <xf numFmtId="0" fontId="2" fillId="3" borderId="20"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19" xfId="0" applyFont="1" applyFill="1" applyBorder="1" applyAlignment="1" applyProtection="1">
      <alignment horizontal="right" vertical="top" wrapText="1"/>
    </xf>
    <xf numFmtId="0" fontId="2" fillId="3" borderId="20" xfId="0" applyFont="1" applyFill="1" applyBorder="1" applyAlignment="1" applyProtection="1">
      <alignment horizontal="right" vertical="top" wrapText="1"/>
    </xf>
    <xf numFmtId="0" fontId="78" fillId="21" borderId="9" xfId="0" applyFont="1" applyFill="1" applyBorder="1" applyAlignment="1">
      <alignment horizontal="center" vertical="center" wrapText="1"/>
    </xf>
    <xf numFmtId="0" fontId="78" fillId="0" borderId="9" xfId="0" applyFont="1" applyFill="1" applyBorder="1" applyAlignment="1">
      <alignment horizontal="center" vertical="center" wrapText="1"/>
    </xf>
    <xf numFmtId="0" fontId="79" fillId="0" borderId="9" xfId="0" applyFont="1" applyFill="1" applyBorder="1" applyAlignment="1">
      <alignment horizontal="center" vertical="center" wrapText="1"/>
    </xf>
    <xf numFmtId="0" fontId="59" fillId="0" borderId="9" xfId="0" applyFont="1" applyFill="1" applyBorder="1" applyAlignment="1">
      <alignment horizontal="left" vertical="center" wrapText="1"/>
    </xf>
    <xf numFmtId="0" fontId="0" fillId="0" borderId="9" xfId="0" applyFill="1" applyBorder="1"/>
    <xf numFmtId="0" fontId="78" fillId="21" borderId="27" xfId="0" applyFont="1" applyFill="1" applyBorder="1" applyAlignment="1">
      <alignment horizontal="center" vertical="center" wrapText="1"/>
    </xf>
    <xf numFmtId="0" fontId="78" fillId="21" borderId="45" xfId="0" applyFont="1" applyFill="1" applyBorder="1" applyAlignment="1">
      <alignment horizontal="center" vertical="center" wrapText="1"/>
    </xf>
    <xf numFmtId="0" fontId="78" fillId="21" borderId="49" xfId="0" applyFont="1" applyFill="1" applyBorder="1" applyAlignment="1">
      <alignment horizontal="center" vertical="center" wrapText="1"/>
    </xf>
    <xf numFmtId="0" fontId="79" fillId="0" borderId="34" xfId="0" applyFont="1" applyFill="1" applyBorder="1" applyAlignment="1">
      <alignment horizontal="center" vertical="center" wrapText="1"/>
    </xf>
    <xf numFmtId="0" fontId="79" fillId="0" borderId="50" xfId="0" applyFont="1" applyFill="1" applyBorder="1" applyAlignment="1">
      <alignment horizontal="center" vertical="center" wrapText="1"/>
    </xf>
    <xf numFmtId="0" fontId="79" fillId="0" borderId="53" xfId="0" applyFont="1" applyFill="1" applyBorder="1" applyAlignment="1">
      <alignment horizontal="center" vertical="center" wrapText="1"/>
    </xf>
    <xf numFmtId="0" fontId="59" fillId="0" borderId="50" xfId="0" applyFont="1" applyFill="1" applyBorder="1" applyAlignment="1">
      <alignment horizontal="left" vertical="center" wrapText="1"/>
    </xf>
    <xf numFmtId="0" fontId="59" fillId="0" borderId="53" xfId="0" applyFont="1" applyFill="1" applyBorder="1" applyAlignment="1">
      <alignment horizontal="left" vertical="center" wrapText="1"/>
    </xf>
    <xf numFmtId="166" fontId="81" fillId="0" borderId="34" xfId="5" applyNumberFormat="1" applyFont="1" applyFill="1" applyBorder="1" applyAlignment="1">
      <alignment horizontal="center" vertical="center" wrapText="1"/>
    </xf>
    <xf numFmtId="166" fontId="81" fillId="0" borderId="50" xfId="5" applyNumberFormat="1" applyFont="1" applyFill="1" applyBorder="1" applyAlignment="1">
      <alignment horizontal="center" vertical="center" wrapText="1"/>
    </xf>
    <xf numFmtId="166" fontId="81" fillId="0" borderId="53" xfId="5" applyNumberFormat="1" applyFont="1" applyFill="1" applyBorder="1" applyAlignment="1">
      <alignment horizontal="center" vertical="center" wrapText="1"/>
    </xf>
    <xf numFmtId="0" fontId="78" fillId="0" borderId="34" xfId="0" applyFont="1" applyFill="1" applyBorder="1" applyAlignment="1">
      <alignment horizontal="center" vertical="center" wrapText="1"/>
    </xf>
    <xf numFmtId="0" fontId="78" fillId="0" borderId="50" xfId="0" applyFont="1" applyFill="1" applyBorder="1" applyAlignment="1">
      <alignment horizontal="center" vertical="center" wrapText="1"/>
    </xf>
    <xf numFmtId="0" fontId="78" fillId="0" borderId="53" xfId="0" applyFont="1" applyFill="1" applyBorder="1" applyAlignment="1">
      <alignment horizontal="center" vertical="center" wrapText="1"/>
    </xf>
    <xf numFmtId="0" fontId="0" fillId="0" borderId="50" xfId="0" applyFill="1" applyBorder="1"/>
    <xf numFmtId="0" fontId="0" fillId="0" borderId="53" xfId="0" applyFill="1" applyBorder="1"/>
    <xf numFmtId="0" fontId="59" fillId="0" borderId="34" xfId="0" applyFont="1" applyFill="1" applyBorder="1" applyAlignment="1">
      <alignment horizontal="left" vertical="center" wrapText="1"/>
    </xf>
    <xf numFmtId="0" fontId="47" fillId="2" borderId="36" xfId="0" applyFont="1" applyFill="1" applyBorder="1" applyAlignment="1" applyProtection="1">
      <alignment horizontal="center"/>
    </xf>
    <xf numFmtId="0" fontId="47" fillId="2" borderId="14" xfId="0" applyFont="1" applyFill="1" applyBorder="1" applyAlignment="1" applyProtection="1">
      <alignment horizontal="center"/>
    </xf>
    <xf numFmtId="0" fontId="47" fillId="2" borderId="28" xfId="0" applyFont="1" applyFill="1" applyBorder="1" applyAlignment="1" applyProtection="1">
      <alignment horizontal="center"/>
    </xf>
    <xf numFmtId="0" fontId="11" fillId="3" borderId="0" xfId="0" applyFont="1" applyFill="1" applyBorder="1" applyAlignment="1" applyProtection="1">
      <alignment vertical="top" wrapText="1"/>
    </xf>
    <xf numFmtId="0" fontId="49" fillId="3" borderId="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0" fontId="2" fillId="2" borderId="36" xfId="0" applyFont="1" applyFill="1" applyBorder="1" applyAlignment="1" applyProtection="1">
      <alignment horizontal="center" vertical="top" wrapText="1"/>
    </xf>
    <xf numFmtId="0" fontId="2" fillId="2" borderId="14" xfId="0" applyFont="1" applyFill="1" applyBorder="1" applyAlignment="1" applyProtection="1">
      <alignment horizontal="center" vertical="top" wrapText="1"/>
    </xf>
    <xf numFmtId="0" fontId="2" fillId="2" borderId="28"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19"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27" fillId="0" borderId="36" xfId="0" applyNumberFormat="1" applyFont="1" applyFill="1" applyBorder="1" applyAlignment="1" applyProtection="1">
      <alignment horizontal="center" vertical="top" wrapText="1"/>
      <protection locked="0"/>
    </xf>
    <xf numFmtId="3" fontId="27" fillId="0" borderId="14" xfId="0" applyNumberFormat="1" applyFont="1" applyFill="1" applyBorder="1" applyAlignment="1" applyProtection="1">
      <alignment horizontal="center" vertical="top" wrapText="1"/>
      <protection locked="0"/>
    </xf>
    <xf numFmtId="3" fontId="27" fillId="0" borderId="28" xfId="0" applyNumberFormat="1" applyFont="1" applyFill="1" applyBorder="1" applyAlignment="1" applyProtection="1">
      <alignment horizontal="center" vertical="top" wrapText="1"/>
      <protection locked="0"/>
    </xf>
    <xf numFmtId="3" fontId="27" fillId="0" borderId="36" xfId="0" applyNumberFormat="1" applyFont="1" applyFill="1" applyBorder="1" applyAlignment="1" applyProtection="1">
      <alignment horizontal="center" vertical="center" wrapText="1"/>
      <protection locked="0"/>
    </xf>
    <xf numFmtId="3" fontId="27" fillId="0" borderId="14" xfId="0" applyNumberFormat="1" applyFont="1" applyFill="1" applyBorder="1" applyAlignment="1" applyProtection="1">
      <alignment horizontal="center" vertical="center" wrapText="1"/>
      <protection locked="0"/>
    </xf>
    <xf numFmtId="3" fontId="27" fillId="0" borderId="28" xfId="0" applyNumberFormat="1" applyFont="1" applyFill="1" applyBorder="1" applyAlignment="1" applyProtection="1">
      <alignment horizontal="center" vertical="center" wrapText="1"/>
      <protection locked="0"/>
    </xf>
    <xf numFmtId="0" fontId="1" fillId="2" borderId="36" xfId="0" applyFont="1" applyFill="1" applyBorder="1" applyAlignment="1" applyProtection="1">
      <alignment horizontal="center" vertical="top" wrapText="1"/>
      <protection locked="0"/>
    </xf>
    <xf numFmtId="0" fontId="1" fillId="2" borderId="14" xfId="0" applyFont="1" applyFill="1" applyBorder="1" applyAlignment="1" applyProtection="1">
      <alignment horizontal="center" vertical="top" wrapText="1"/>
      <protection locked="0"/>
    </xf>
    <xf numFmtId="0" fontId="1" fillId="2" borderId="28"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top" wrapText="1"/>
    </xf>
    <xf numFmtId="0" fontId="2" fillId="3" borderId="22"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 fillId="2" borderId="36" xfId="0" applyFont="1" applyFill="1" applyBorder="1" applyAlignment="1" applyProtection="1">
      <alignment vertical="top" wrapText="1"/>
      <protection locked="0"/>
    </xf>
    <xf numFmtId="0" fontId="1" fillId="2" borderId="14" xfId="0" applyFont="1" applyFill="1" applyBorder="1" applyAlignment="1" applyProtection="1">
      <alignment vertical="top" wrapText="1"/>
      <protection locked="0"/>
    </xf>
    <xf numFmtId="0" fontId="1" fillId="2" borderId="28" xfId="0" applyFont="1" applyFill="1" applyBorder="1" applyAlignment="1" applyProtection="1">
      <alignment vertical="top" wrapText="1"/>
      <protection locked="0"/>
    </xf>
    <xf numFmtId="3" fontId="1" fillId="2" borderId="36" xfId="0" applyNumberFormat="1" applyFont="1" applyFill="1" applyBorder="1" applyAlignment="1" applyProtection="1">
      <alignment vertical="top" wrapText="1"/>
      <protection locked="0"/>
    </xf>
    <xf numFmtId="3" fontId="1" fillId="2" borderId="14" xfId="0" applyNumberFormat="1" applyFont="1" applyFill="1" applyBorder="1" applyAlignment="1" applyProtection="1">
      <alignment vertical="top" wrapText="1"/>
      <protection locked="0"/>
    </xf>
    <xf numFmtId="3" fontId="1" fillId="2" borderId="28" xfId="0" applyNumberFormat="1" applyFont="1" applyFill="1" applyBorder="1" applyAlignment="1" applyProtection="1">
      <alignment vertical="top" wrapText="1"/>
      <protection locked="0"/>
    </xf>
    <xf numFmtId="0" fontId="13" fillId="2" borderId="36" xfId="0" applyFont="1" applyFill="1" applyBorder="1" applyAlignment="1" applyProtection="1">
      <alignment horizontal="center"/>
    </xf>
    <xf numFmtId="0" fontId="13" fillId="2" borderId="14" xfId="0" applyFont="1" applyFill="1" applyBorder="1" applyAlignment="1" applyProtection="1">
      <alignment horizontal="center"/>
    </xf>
    <xf numFmtId="0" fontId="13" fillId="2" borderId="28" xfId="0" applyFont="1" applyFill="1" applyBorder="1" applyAlignment="1" applyProtection="1">
      <alignment horizontal="center"/>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4" fillId="3" borderId="19"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4" fillId="2" borderId="36" xfId="0" applyFont="1" applyFill="1" applyBorder="1" applyAlignment="1" applyProtection="1">
      <alignment horizontal="center" vertical="top" wrapText="1"/>
    </xf>
    <xf numFmtId="0" fontId="14" fillId="2" borderId="14" xfId="0" applyFont="1" applyFill="1" applyBorder="1" applyAlignment="1" applyProtection="1">
      <alignment horizontal="center" vertical="top" wrapText="1"/>
    </xf>
    <xf numFmtId="0" fontId="14" fillId="2" borderId="28" xfId="0" applyFont="1" applyFill="1" applyBorder="1" applyAlignment="1" applyProtection="1">
      <alignment horizontal="center" vertical="top" wrapText="1"/>
    </xf>
    <xf numFmtId="0" fontId="11" fillId="3" borderId="0" xfId="0" applyFont="1" applyFill="1" applyBorder="1" applyAlignment="1" applyProtection="1">
      <alignment horizontal="left" vertical="top" wrapText="1"/>
    </xf>
    <xf numFmtId="0" fontId="14" fillId="2" borderId="41" xfId="0" applyFont="1" applyFill="1" applyBorder="1" applyAlignment="1" applyProtection="1">
      <alignment horizontal="left" vertical="top" wrapText="1"/>
    </xf>
    <xf numFmtId="0" fontId="14" fillId="2" borderId="43" xfId="0" applyFont="1" applyFill="1" applyBorder="1" applyAlignment="1" applyProtection="1">
      <alignment horizontal="left" vertical="top" wrapText="1"/>
    </xf>
    <xf numFmtId="0" fontId="14" fillId="2" borderId="44" xfId="0" applyFont="1" applyFill="1" applyBorder="1" applyAlignment="1" applyProtection="1">
      <alignment horizontal="left" vertical="top" wrapText="1"/>
    </xf>
    <xf numFmtId="0" fontId="14" fillId="2" borderId="46" xfId="0" applyFont="1" applyFill="1" applyBorder="1" applyAlignment="1" applyProtection="1">
      <alignment horizontal="left" vertical="top" wrapText="1"/>
    </xf>
    <xf numFmtId="0" fontId="14" fillId="2" borderId="5" xfId="0" applyFont="1" applyFill="1" applyBorder="1" applyAlignment="1" applyProtection="1">
      <alignment horizontal="center" vertical="top" wrapText="1"/>
    </xf>
    <xf numFmtId="0" fontId="14" fillId="2" borderId="6" xfId="0" applyFont="1" applyFill="1" applyBorder="1" applyAlignment="1" applyProtection="1">
      <alignment horizontal="center" vertical="top" wrapText="1"/>
    </xf>
    <xf numFmtId="0" fontId="14" fillId="3" borderId="0" xfId="0" applyFont="1" applyFill="1" applyBorder="1" applyAlignment="1" applyProtection="1">
      <alignment horizontal="left" vertical="top" wrapText="1"/>
    </xf>
    <xf numFmtId="0" fontId="15" fillId="2" borderId="29" xfId="0" applyFont="1" applyFill="1" applyBorder="1" applyAlignment="1" applyProtection="1">
      <alignment horizontal="center" vertical="top" wrapText="1"/>
    </xf>
    <xf numFmtId="0" fontId="15" fillId="2" borderId="15" xfId="0" applyFont="1" applyFill="1" applyBorder="1" applyAlignment="1" applyProtection="1">
      <alignment horizontal="center" vertical="top" wrapText="1"/>
    </xf>
    <xf numFmtId="0" fontId="14" fillId="3" borderId="0" xfId="0" applyFont="1" applyFill="1" applyBorder="1" applyAlignment="1" applyProtection="1">
      <alignment horizontal="center"/>
    </xf>
    <xf numFmtId="0" fontId="27" fillId="3" borderId="0" xfId="0" applyFont="1" applyFill="1" applyAlignment="1">
      <alignment horizontal="left" wrapText="1"/>
    </xf>
    <xf numFmtId="0" fontId="27" fillId="3" borderId="0" xfId="0" applyFont="1" applyFill="1" applyAlignment="1">
      <alignment horizontal="left"/>
    </xf>
    <xf numFmtId="0" fontId="29" fillId="3" borderId="0" xfId="0" applyFont="1" applyFill="1" applyAlignment="1">
      <alignment horizontal="left"/>
    </xf>
    <xf numFmtId="0" fontId="14" fillId="2" borderId="10" xfId="0" applyFont="1" applyFill="1" applyBorder="1" applyAlignment="1" applyProtection="1">
      <alignment horizontal="center" vertical="top" wrapText="1"/>
    </xf>
    <xf numFmtId="0" fontId="14" fillId="2" borderId="11" xfId="0" applyFont="1" applyFill="1" applyBorder="1" applyAlignment="1" applyProtection="1">
      <alignment horizontal="center" vertical="top" wrapText="1"/>
    </xf>
    <xf numFmtId="0" fontId="2" fillId="2" borderId="16" xfId="0" applyFont="1" applyFill="1" applyBorder="1" applyAlignment="1" applyProtection="1">
      <alignment horizontal="center"/>
      <protection locked="0"/>
    </xf>
    <xf numFmtId="0" fontId="2" fillId="2" borderId="17" xfId="0" applyFont="1" applyFill="1" applyBorder="1" applyAlignment="1" applyProtection="1">
      <alignment horizontal="center"/>
      <protection locked="0"/>
    </xf>
    <xf numFmtId="0" fontId="2" fillId="2" borderId="18" xfId="0" applyFont="1" applyFill="1" applyBorder="1" applyAlignment="1" applyProtection="1">
      <alignment horizontal="center"/>
      <protection locked="0"/>
    </xf>
    <xf numFmtId="0" fontId="73" fillId="18" borderId="36" xfId="0" applyFont="1" applyFill="1" applyBorder="1" applyAlignment="1" applyProtection="1">
      <alignment horizontal="center"/>
      <protection locked="0"/>
    </xf>
    <xf numFmtId="0" fontId="73" fillId="18" borderId="14" xfId="0" applyFont="1" applyFill="1" applyBorder="1" applyAlignment="1" applyProtection="1">
      <alignment horizontal="center"/>
      <protection locked="0"/>
    </xf>
    <xf numFmtId="0" fontId="73" fillId="18" borderId="28" xfId="0" applyFont="1" applyFill="1" applyBorder="1" applyAlignment="1" applyProtection="1">
      <alignment horizontal="center"/>
      <protection locked="0"/>
    </xf>
    <xf numFmtId="0" fontId="2" fillId="3" borderId="22" xfId="0" applyFont="1" applyFill="1" applyBorder="1" applyAlignment="1" applyProtection="1">
      <alignment horizontal="center" vertical="center" wrapText="1"/>
    </xf>
    <xf numFmtId="0" fontId="1" fillId="2" borderId="36" xfId="0" applyFont="1" applyFill="1" applyBorder="1" applyAlignment="1" applyProtection="1">
      <alignment horizontal="center" vertical="center" wrapText="1"/>
    </xf>
    <xf numFmtId="0" fontId="1" fillId="2" borderId="28" xfId="0" applyFont="1" applyFill="1" applyBorder="1" applyAlignment="1" applyProtection="1">
      <alignment horizontal="center" vertical="center" wrapText="1"/>
    </xf>
    <xf numFmtId="0" fontId="11" fillId="0" borderId="16" xfId="0" applyFont="1" applyFill="1" applyBorder="1" applyAlignment="1" applyProtection="1">
      <alignment horizontal="center" vertical="center" wrapText="1"/>
    </xf>
    <xf numFmtId="0" fontId="11" fillId="0" borderId="17" xfId="0" applyFont="1" applyFill="1" applyBorder="1" applyAlignment="1" applyProtection="1">
      <alignment horizontal="center" vertical="center" wrapText="1"/>
    </xf>
    <xf numFmtId="0" fontId="11" fillId="0" borderId="18" xfId="0" applyFont="1" applyFill="1" applyBorder="1" applyAlignment="1" applyProtection="1">
      <alignment horizontal="center" vertical="center" wrapText="1"/>
    </xf>
    <xf numFmtId="0" fontId="11" fillId="0" borderId="19" xfId="0" applyFont="1" applyFill="1" applyBorder="1" applyAlignment="1" applyProtection="1">
      <alignment horizontal="center" vertical="center" wrapText="1"/>
    </xf>
    <xf numFmtId="0" fontId="11" fillId="0" borderId="0" xfId="0" applyFont="1" applyFill="1" applyBorder="1" applyAlignment="1" applyProtection="1">
      <alignment horizontal="center" vertical="center" wrapText="1"/>
    </xf>
    <xf numFmtId="0" fontId="11" fillId="0" borderId="20" xfId="0" applyFont="1" applyFill="1" applyBorder="1" applyAlignment="1" applyProtection="1">
      <alignment horizontal="center" vertical="center" wrapText="1"/>
    </xf>
    <xf numFmtId="0" fontId="11" fillId="0" borderId="21" xfId="0" applyFont="1" applyFill="1" applyBorder="1" applyAlignment="1" applyProtection="1">
      <alignment horizontal="center" vertical="center" wrapText="1"/>
    </xf>
    <xf numFmtId="0" fontId="11" fillId="0" borderId="22" xfId="0" applyFont="1" applyFill="1" applyBorder="1" applyAlignment="1" applyProtection="1">
      <alignment horizontal="center" vertical="center" wrapText="1"/>
    </xf>
    <xf numFmtId="0" fontId="11" fillId="0" borderId="23" xfId="0" applyFont="1" applyFill="1" applyBorder="1" applyAlignment="1" applyProtection="1">
      <alignment horizontal="center" vertical="center" wrapText="1"/>
    </xf>
    <xf numFmtId="0" fontId="14" fillId="2" borderId="38" xfId="0" applyFont="1" applyFill="1" applyBorder="1" applyAlignment="1" applyProtection="1">
      <alignment horizontal="left" vertical="center" wrapText="1"/>
    </xf>
    <xf numFmtId="0" fontId="14" fillId="2" borderId="39" xfId="0" applyFont="1" applyFill="1" applyBorder="1" applyAlignment="1" applyProtection="1">
      <alignment horizontal="left" vertical="center" wrapText="1"/>
    </xf>
    <xf numFmtId="0" fontId="14" fillId="2" borderId="40" xfId="0" applyFont="1" applyFill="1" applyBorder="1" applyAlignment="1" applyProtection="1">
      <alignment horizontal="left" vertical="center" wrapText="1"/>
    </xf>
    <xf numFmtId="0" fontId="14" fillId="2" borderId="41" xfId="0" applyFont="1" applyFill="1" applyBorder="1" applyAlignment="1" applyProtection="1">
      <alignment horizontal="left" vertical="center" wrapText="1"/>
    </xf>
    <xf numFmtId="0" fontId="14" fillId="2" borderId="42" xfId="0" applyFont="1" applyFill="1" applyBorder="1" applyAlignment="1" applyProtection="1">
      <alignment horizontal="left" vertical="center" wrapText="1"/>
    </xf>
    <xf numFmtId="0" fontId="14" fillId="2" borderId="43" xfId="0" applyFont="1" applyFill="1" applyBorder="1" applyAlignment="1" applyProtection="1">
      <alignment horizontal="left" vertical="center" wrapText="1"/>
    </xf>
    <xf numFmtId="0" fontId="14" fillId="2" borderId="44" xfId="0" applyFont="1" applyFill="1" applyBorder="1" applyAlignment="1" applyProtection="1">
      <alignment horizontal="left" vertical="center" wrapText="1"/>
    </xf>
    <xf numFmtId="0" fontId="14" fillId="2" borderId="45" xfId="0" applyFont="1" applyFill="1" applyBorder="1" applyAlignment="1" applyProtection="1">
      <alignment horizontal="left" vertical="center" wrapText="1"/>
    </xf>
    <xf numFmtId="0" fontId="14" fillId="2" borderId="46" xfId="0" applyFont="1" applyFill="1" applyBorder="1" applyAlignment="1" applyProtection="1">
      <alignment horizontal="left" vertical="center" wrapText="1"/>
    </xf>
    <xf numFmtId="0" fontId="1" fillId="2" borderId="36" xfId="0" applyFont="1" applyFill="1" applyBorder="1" applyAlignment="1" applyProtection="1">
      <alignment horizontal="center"/>
      <protection locked="0"/>
    </xf>
    <xf numFmtId="0" fontId="1" fillId="2" borderId="14" xfId="0" applyFont="1" applyFill="1" applyBorder="1" applyAlignment="1" applyProtection="1">
      <alignment horizontal="center"/>
      <protection locked="0"/>
    </xf>
    <xf numFmtId="0" fontId="1" fillId="2" borderId="28" xfId="0" applyFont="1" applyFill="1" applyBorder="1" applyAlignment="1" applyProtection="1">
      <alignment horizontal="center"/>
      <protection locked="0"/>
    </xf>
    <xf numFmtId="0" fontId="74" fillId="3" borderId="0" xfId="0" applyFont="1" applyFill="1" applyBorder="1" applyAlignment="1" applyProtection="1">
      <alignment horizontal="left" vertical="center" wrapText="1"/>
    </xf>
    <xf numFmtId="0" fontId="11" fillId="0" borderId="36" xfId="0" applyFont="1" applyFill="1" applyBorder="1" applyAlignment="1" applyProtection="1">
      <alignment horizontal="center" vertical="center" wrapText="1"/>
    </xf>
    <xf numFmtId="0" fontId="11" fillId="0" borderId="14" xfId="0" applyFont="1" applyFill="1" applyBorder="1" applyAlignment="1" applyProtection="1">
      <alignment horizontal="center" vertical="center" wrapText="1"/>
    </xf>
    <xf numFmtId="0" fontId="11" fillId="0" borderId="28" xfId="0" applyFont="1" applyFill="1" applyBorder="1" applyAlignment="1" applyProtection="1">
      <alignment horizontal="center" vertical="center" wrapText="1"/>
    </xf>
    <xf numFmtId="0" fontId="1" fillId="2" borderId="9" xfId="0" applyFont="1" applyFill="1" applyBorder="1" applyAlignment="1" applyProtection="1">
      <alignment horizontal="center" vertical="center" wrapText="1"/>
    </xf>
    <xf numFmtId="0" fontId="46" fillId="2" borderId="27" xfId="0" applyFont="1" applyFill="1" applyBorder="1" applyAlignment="1" applyProtection="1">
      <alignment horizontal="left" vertical="center" wrapText="1"/>
    </xf>
    <xf numFmtId="0" fontId="46" fillId="2" borderId="45" xfId="0" applyFont="1" applyFill="1" applyBorder="1" applyAlignment="1" applyProtection="1">
      <alignment horizontal="left" vertical="center" wrapText="1"/>
    </xf>
    <xf numFmtId="0" fontId="46" fillId="2" borderId="49" xfId="0" applyFont="1" applyFill="1" applyBorder="1" applyAlignment="1" applyProtection="1">
      <alignment horizontal="left" vertical="center" wrapText="1"/>
    </xf>
    <xf numFmtId="0" fontId="11" fillId="3" borderId="17" xfId="0" applyFont="1" applyFill="1" applyBorder="1" applyAlignment="1" applyProtection="1">
      <alignment horizontal="center" wrapText="1"/>
    </xf>
    <xf numFmtId="0" fontId="2" fillId="3" borderId="0" xfId="0" applyFont="1" applyFill="1" applyBorder="1" applyAlignment="1" applyProtection="1">
      <alignment horizontal="center" vertical="center" wrapText="1"/>
    </xf>
    <xf numFmtId="0" fontId="1" fillId="2" borderId="27" xfId="0" applyFont="1" applyFill="1" applyBorder="1" applyAlignment="1" applyProtection="1">
      <alignment horizontal="left" vertical="center" wrapText="1"/>
    </xf>
    <xf numFmtId="0" fontId="1" fillId="2" borderId="49" xfId="0" applyFont="1" applyFill="1" applyBorder="1" applyAlignment="1" applyProtection="1">
      <alignment horizontal="left" vertical="center" wrapText="1"/>
    </xf>
    <xf numFmtId="0" fontId="2" fillId="2" borderId="36" xfId="0" applyFont="1" applyFill="1" applyBorder="1" applyAlignment="1" applyProtection="1">
      <alignment horizontal="center"/>
      <protection locked="0"/>
    </xf>
    <xf numFmtId="0" fontId="2" fillId="2" borderId="14" xfId="0" applyFont="1" applyFill="1" applyBorder="1" applyAlignment="1" applyProtection="1">
      <alignment horizontal="center"/>
      <protection locked="0"/>
    </xf>
    <xf numFmtId="0" fontId="2" fillId="2" borderId="28" xfId="0" applyFont="1" applyFill="1" applyBorder="1" applyAlignment="1" applyProtection="1">
      <alignment horizontal="center"/>
      <protection locked="0"/>
    </xf>
    <xf numFmtId="0" fontId="72" fillId="2" borderId="36" xfId="1" applyFont="1" applyFill="1" applyBorder="1" applyAlignment="1" applyProtection="1">
      <alignment horizontal="center"/>
      <protection locked="0"/>
    </xf>
    <xf numFmtId="0" fontId="4" fillId="3" borderId="0" xfId="0" applyFont="1" applyFill="1" applyBorder="1" applyAlignment="1" applyProtection="1">
      <alignment horizontal="left"/>
    </xf>
    <xf numFmtId="0" fontId="1" fillId="2" borderId="27" xfId="0" applyFont="1" applyFill="1" applyBorder="1" applyAlignment="1" applyProtection="1">
      <alignment horizontal="center" vertical="center" wrapText="1"/>
    </xf>
    <xf numFmtId="0" fontId="1" fillId="2" borderId="49" xfId="0" applyFont="1" applyFill="1" applyBorder="1" applyAlignment="1" applyProtection="1">
      <alignment horizontal="center" vertical="center" wrapText="1"/>
    </xf>
    <xf numFmtId="0" fontId="15" fillId="2" borderId="27"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15" fillId="2" borderId="49" xfId="0" applyFont="1" applyFill="1" applyBorder="1" applyAlignment="1" applyProtection="1">
      <alignment horizontal="left" vertical="center" wrapText="1"/>
    </xf>
    <xf numFmtId="0" fontId="1" fillId="3" borderId="0" xfId="0" applyFont="1" applyFill="1" applyBorder="1" applyAlignment="1" applyProtection="1">
      <alignment horizontal="center" vertical="center" wrapText="1"/>
    </xf>
    <xf numFmtId="0" fontId="46" fillId="2" borderId="9" xfId="0" applyFont="1" applyFill="1" applyBorder="1" applyAlignment="1" applyProtection="1">
      <alignment horizontal="left" vertical="center" wrapText="1"/>
    </xf>
    <xf numFmtId="0" fontId="30" fillId="4" borderId="1" xfId="0" applyFont="1" applyFill="1" applyBorder="1" applyAlignment="1">
      <alignment horizontal="center"/>
    </xf>
    <xf numFmtId="0" fontId="22" fillId="0" borderId="36" xfId="0" applyFont="1" applyFill="1" applyBorder="1" applyAlignment="1">
      <alignment horizontal="center"/>
    </xf>
    <xf numFmtId="0" fontId="22" fillId="0" borderId="47" xfId="0" applyFont="1" applyFill="1" applyBorder="1" applyAlignment="1">
      <alignment horizontal="center"/>
    </xf>
    <xf numFmtId="0" fontId="25" fillId="3" borderId="22" xfId="0" applyFont="1" applyFill="1" applyBorder="1"/>
    <xf numFmtId="0" fontId="37" fillId="11" borderId="35" xfId="0" applyFont="1" applyFill="1" applyBorder="1" applyAlignment="1" applyProtection="1">
      <alignment horizontal="center" vertical="center"/>
    </xf>
    <xf numFmtId="0" fontId="37" fillId="11" borderId="43" xfId="0" applyFont="1" applyFill="1" applyBorder="1" applyAlignment="1" applyProtection="1">
      <alignment horizontal="center" vertical="center"/>
    </xf>
    <xf numFmtId="0" fontId="34" fillId="12" borderId="27" xfId="4" applyFill="1" applyBorder="1" applyAlignment="1" applyProtection="1">
      <alignment horizontal="center"/>
      <protection locked="0"/>
    </xf>
    <xf numFmtId="0" fontId="34" fillId="12" borderId="46" xfId="4" applyFill="1" applyBorder="1" applyAlignment="1" applyProtection="1">
      <alignment horizontal="center"/>
      <protection locked="0"/>
    </xf>
    <xf numFmtId="0" fontId="37" fillId="11" borderId="27" xfId="0" applyFont="1" applyFill="1" applyBorder="1" applyAlignment="1" applyProtection="1">
      <alignment horizontal="center" vertical="center" wrapText="1"/>
    </xf>
    <xf numFmtId="0" fontId="37" fillId="11" borderId="49" xfId="0" applyFont="1" applyFill="1" applyBorder="1" applyAlignment="1" applyProtection="1">
      <alignment horizontal="center" vertical="center" wrapText="1"/>
    </xf>
    <xf numFmtId="0" fontId="42" fillId="12" borderId="27" xfId="4" applyFont="1" applyFill="1" applyBorder="1" applyAlignment="1" applyProtection="1">
      <alignment horizontal="center" vertical="center"/>
      <protection locked="0"/>
    </xf>
    <xf numFmtId="0" fontId="42" fillId="12" borderId="49" xfId="4" applyFont="1" applyFill="1" applyBorder="1" applyAlignment="1" applyProtection="1">
      <alignment horizontal="center" vertical="center"/>
      <protection locked="0"/>
    </xf>
    <xf numFmtId="0" fontId="0" fillId="10" borderId="55" xfId="0" applyFill="1" applyBorder="1" applyAlignment="1" applyProtection="1">
      <alignment horizontal="center" vertical="center"/>
    </xf>
    <xf numFmtId="0" fontId="0" fillId="10" borderId="56" xfId="0" applyFill="1" applyBorder="1" applyAlignment="1" applyProtection="1">
      <alignment horizontal="center" vertical="center"/>
    </xf>
    <xf numFmtId="0" fontId="0" fillId="10" borderId="15" xfId="0" applyFill="1" applyBorder="1" applyAlignment="1" applyProtection="1">
      <alignment horizontal="center" vertical="center"/>
    </xf>
    <xf numFmtId="0" fontId="34" fillId="12" borderId="34" xfId="4" applyFill="1" applyBorder="1" applyAlignment="1" applyProtection="1">
      <alignment horizontal="center" vertical="center"/>
      <protection locked="0"/>
    </xf>
    <xf numFmtId="0" fontId="34" fillId="12" borderId="53" xfId="4" applyFill="1" applyBorder="1" applyAlignment="1" applyProtection="1">
      <alignment horizontal="center" vertical="center"/>
      <protection locked="0"/>
    </xf>
    <xf numFmtId="0" fontId="34" fillId="12" borderId="33" xfId="4" applyFill="1" applyBorder="1" applyAlignment="1" applyProtection="1">
      <alignment horizontal="center" vertical="center"/>
      <protection locked="0"/>
    </xf>
    <xf numFmtId="0" fontId="34" fillId="12" borderId="37" xfId="4" applyFill="1" applyBorder="1" applyAlignment="1" applyProtection="1">
      <alignment horizontal="center" vertical="center"/>
      <protection locked="0"/>
    </xf>
    <xf numFmtId="10" fontId="34" fillId="12" borderId="27" xfId="4" applyNumberFormat="1" applyFill="1" applyBorder="1" applyAlignment="1" applyProtection="1">
      <alignment horizontal="center" vertical="center"/>
      <protection locked="0"/>
    </xf>
    <xf numFmtId="10" fontId="34" fillId="12" borderId="49" xfId="4" applyNumberFormat="1" applyFill="1" applyBorder="1" applyAlignment="1" applyProtection="1">
      <alignment horizontal="center" vertical="center"/>
      <protection locked="0"/>
    </xf>
    <xf numFmtId="0" fontId="23" fillId="3" borderId="17" xfId="0" applyFont="1" applyFill="1" applyBorder="1" applyAlignment="1">
      <alignment horizontal="center" vertical="center"/>
    </xf>
    <xf numFmtId="0" fontId="16" fillId="3" borderId="16" xfId="0" applyFont="1" applyFill="1" applyBorder="1" applyAlignment="1">
      <alignment horizontal="center" vertical="top" wrapText="1"/>
    </xf>
    <xf numFmtId="0" fontId="16" fillId="3" borderId="17" xfId="0" applyFont="1" applyFill="1" applyBorder="1" applyAlignment="1">
      <alignment horizontal="center" vertical="top" wrapText="1"/>
    </xf>
    <xf numFmtId="0" fontId="21" fillId="3" borderId="17" xfId="0" applyFont="1" applyFill="1" applyBorder="1" applyAlignment="1">
      <alignment horizontal="center" vertical="top" wrapText="1"/>
    </xf>
    <xf numFmtId="0" fontId="19" fillId="3" borderId="21" xfId="1" applyFill="1" applyBorder="1" applyAlignment="1" applyProtection="1">
      <alignment horizontal="center" vertical="top" wrapText="1"/>
    </xf>
    <xf numFmtId="0" fontId="19" fillId="3" borderId="22" xfId="1" applyFill="1" applyBorder="1" applyAlignment="1" applyProtection="1">
      <alignment horizontal="center" vertical="top" wrapText="1"/>
    </xf>
    <xf numFmtId="0" fontId="31" fillId="2" borderId="27" xfId="0" applyFont="1" applyFill="1" applyBorder="1" applyAlignment="1">
      <alignment horizontal="center" vertical="center"/>
    </xf>
    <xf numFmtId="0" fontId="31" fillId="2" borderId="45" xfId="0" applyFont="1" applyFill="1" applyBorder="1" applyAlignment="1">
      <alignment horizontal="center" vertical="center"/>
    </xf>
    <xf numFmtId="0" fontId="31" fillId="2" borderId="49" xfId="0" applyFont="1" applyFill="1" applyBorder="1" applyAlignment="1">
      <alignment horizontal="center" vertical="center"/>
    </xf>
    <xf numFmtId="0" fontId="0" fillId="0" borderId="34" xfId="0" applyBorder="1" applyAlignment="1" applyProtection="1">
      <alignment horizontal="left" vertical="center" wrapText="1"/>
    </xf>
    <xf numFmtId="0" fontId="0" fillId="0" borderId="53" xfId="0" applyBorder="1" applyAlignment="1" applyProtection="1">
      <alignment horizontal="left" vertical="center" wrapText="1"/>
    </xf>
    <xf numFmtId="0" fontId="42" fillId="8" borderId="27" xfId="4" applyFont="1" applyBorder="1" applyAlignment="1" applyProtection="1">
      <alignment horizontal="center" vertical="center"/>
      <protection locked="0"/>
    </xf>
    <xf numFmtId="0" fontId="42" fillId="8" borderId="49" xfId="4" applyFont="1" applyBorder="1" applyAlignment="1" applyProtection="1">
      <alignment horizontal="center" vertical="center"/>
      <protection locked="0"/>
    </xf>
    <xf numFmtId="0" fontId="37" fillId="11" borderId="42" xfId="0" applyFont="1" applyFill="1" applyBorder="1" applyAlignment="1" applyProtection="1">
      <alignment horizontal="center" vertical="center"/>
    </xf>
    <xf numFmtId="0" fontId="34" fillId="8" borderId="27" xfId="4" applyBorder="1" applyAlignment="1" applyProtection="1">
      <alignment horizontal="left" vertical="center" wrapText="1"/>
      <protection locked="0"/>
    </xf>
    <xf numFmtId="0" fontId="34" fillId="8" borderId="45" xfId="4" applyBorder="1" applyAlignment="1" applyProtection="1">
      <alignment horizontal="left" vertical="center" wrapText="1"/>
      <protection locked="0"/>
    </xf>
    <xf numFmtId="0" fontId="34" fillId="8" borderId="46" xfId="4" applyBorder="1" applyAlignment="1" applyProtection="1">
      <alignment horizontal="left" vertical="center" wrapText="1"/>
      <protection locked="0"/>
    </xf>
    <xf numFmtId="0" fontId="34" fillId="12" borderId="27" xfId="4" applyFill="1" applyBorder="1" applyAlignment="1" applyProtection="1">
      <alignment horizontal="left" vertical="center" wrapText="1"/>
      <protection locked="0"/>
    </xf>
    <xf numFmtId="0" fontId="34" fillId="12" borderId="45" xfId="4" applyFill="1" applyBorder="1" applyAlignment="1" applyProtection="1">
      <alignment horizontal="left" vertical="center" wrapText="1"/>
      <protection locked="0"/>
    </xf>
    <xf numFmtId="0" fontId="34" fillId="12" borderId="46" xfId="4" applyFill="1" applyBorder="1" applyAlignment="1" applyProtection="1">
      <alignment horizontal="left" vertical="center" wrapText="1"/>
      <protection locked="0"/>
    </xf>
    <xf numFmtId="0" fontId="0" fillId="0" borderId="50" xfId="0" applyBorder="1" applyAlignment="1" applyProtection="1">
      <alignment horizontal="left" vertical="center" wrapText="1"/>
    </xf>
    <xf numFmtId="0" fontId="0" fillId="10" borderId="34" xfId="0" applyFill="1" applyBorder="1" applyAlignment="1" applyProtection="1">
      <alignment horizontal="left" vertical="center" wrapText="1"/>
    </xf>
    <xf numFmtId="0" fontId="0" fillId="10" borderId="53" xfId="0" applyFill="1" applyBorder="1" applyAlignment="1" applyProtection="1">
      <alignment horizontal="left" vertical="center" wrapText="1"/>
    </xf>
    <xf numFmtId="0" fontId="0" fillId="0" borderId="34" xfId="0" applyBorder="1" applyAlignment="1" applyProtection="1">
      <alignment horizontal="center" vertical="center" wrapText="1"/>
    </xf>
    <xf numFmtId="0" fontId="0" fillId="0" borderId="50" xfId="0" applyBorder="1" applyAlignment="1" applyProtection="1">
      <alignment horizontal="center" vertical="center" wrapText="1"/>
    </xf>
    <xf numFmtId="0" fontId="0" fillId="0" borderId="53" xfId="0" applyBorder="1" applyAlignment="1" applyProtection="1">
      <alignment horizontal="center" vertical="center" wrapText="1"/>
    </xf>
    <xf numFmtId="0" fontId="0" fillId="0" borderId="48" xfId="0" applyBorder="1" applyAlignment="1" applyProtection="1">
      <alignment horizontal="left" vertical="center" wrapText="1"/>
    </xf>
    <xf numFmtId="0" fontId="0" fillId="0" borderId="54" xfId="0" applyBorder="1" applyAlignment="1" applyProtection="1">
      <alignment horizontal="left" vertical="center" wrapText="1"/>
    </xf>
    <xf numFmtId="0" fontId="0" fillId="10" borderId="36" xfId="0" applyFill="1" applyBorder="1" applyAlignment="1" applyProtection="1">
      <alignment horizontal="center" vertical="center"/>
    </xf>
    <xf numFmtId="0" fontId="0" fillId="10" borderId="14" xfId="0" applyFill="1" applyBorder="1" applyAlignment="1" applyProtection="1">
      <alignment horizontal="center" vertical="center"/>
    </xf>
    <xf numFmtId="0" fontId="0" fillId="10" borderId="28" xfId="0" applyFill="1" applyBorder="1" applyAlignment="1" applyProtection="1">
      <alignment horizontal="center" vertical="center"/>
    </xf>
    <xf numFmtId="0" fontId="0" fillId="10" borderId="34" xfId="0" applyFill="1" applyBorder="1" applyAlignment="1" applyProtection="1">
      <alignment horizontal="center" vertical="center" wrapText="1"/>
    </xf>
    <xf numFmtId="0" fontId="0" fillId="10" borderId="50" xfId="0" applyFill="1" applyBorder="1" applyAlignment="1" applyProtection="1">
      <alignment horizontal="center" vertical="center" wrapText="1"/>
    </xf>
    <xf numFmtId="0" fontId="0" fillId="10" borderId="53" xfId="0" applyFill="1" applyBorder="1" applyAlignment="1" applyProtection="1">
      <alignment horizontal="center" vertical="center" wrapText="1"/>
    </xf>
    <xf numFmtId="0" fontId="34" fillId="8" borderId="27" xfId="4" applyBorder="1" applyAlignment="1" applyProtection="1">
      <alignment horizontal="center" vertical="center" wrapText="1"/>
      <protection locked="0"/>
    </xf>
    <xf numFmtId="0" fontId="34" fillId="8" borderId="46" xfId="4" applyBorder="1" applyAlignment="1" applyProtection="1">
      <alignment horizontal="center" vertical="center" wrapText="1"/>
      <protection locked="0"/>
    </xf>
    <xf numFmtId="0" fontId="34" fillId="8" borderId="34" xfId="4" applyBorder="1" applyAlignment="1" applyProtection="1">
      <alignment horizontal="center" vertical="center"/>
      <protection locked="0"/>
    </xf>
    <xf numFmtId="0" fontId="34" fillId="8" borderId="53" xfId="4" applyBorder="1" applyAlignment="1" applyProtection="1">
      <alignment horizontal="center" vertical="center"/>
      <protection locked="0"/>
    </xf>
    <xf numFmtId="0" fontId="34" fillId="9" borderId="34" xfId="4" applyFill="1" applyBorder="1" applyAlignment="1" applyProtection="1">
      <alignment horizontal="center" vertical="center"/>
      <protection locked="0"/>
    </xf>
    <xf numFmtId="0" fontId="34" fillId="9" borderId="53" xfId="4" applyFill="1" applyBorder="1" applyAlignment="1" applyProtection="1">
      <alignment horizontal="center" vertical="center"/>
      <protection locked="0"/>
    </xf>
    <xf numFmtId="0" fontId="34" fillId="8" borderId="33" xfId="4" applyBorder="1" applyAlignment="1" applyProtection="1">
      <alignment horizontal="center" vertical="center"/>
      <protection locked="0"/>
    </xf>
    <xf numFmtId="0" fontId="34" fillId="8" borderId="37" xfId="4" applyBorder="1" applyAlignment="1" applyProtection="1">
      <alignment horizontal="center" vertical="center"/>
      <protection locked="0"/>
    </xf>
    <xf numFmtId="0" fontId="0" fillId="0" borderId="9" xfId="0" applyBorder="1" applyAlignment="1" applyProtection="1">
      <alignment horizontal="center" vertical="center" wrapText="1"/>
    </xf>
    <xf numFmtId="0" fontId="0" fillId="10" borderId="32" xfId="0" applyFill="1" applyBorder="1" applyAlignment="1" applyProtection="1">
      <alignment horizontal="center" vertical="center"/>
    </xf>
    <xf numFmtId="0" fontId="0" fillId="10" borderId="29" xfId="0" applyFill="1" applyBorder="1" applyAlignment="1" applyProtection="1">
      <alignment horizontal="center" vertical="center"/>
    </xf>
    <xf numFmtId="0" fontId="37" fillId="11" borderId="52" xfId="0" applyFont="1" applyFill="1" applyBorder="1" applyAlignment="1" applyProtection="1">
      <alignment horizontal="center" vertical="center"/>
    </xf>
    <xf numFmtId="0" fontId="37" fillId="11" borderId="41" xfId="0" applyFont="1" applyFill="1" applyBorder="1" applyAlignment="1" applyProtection="1">
      <alignment horizontal="center" vertical="center"/>
    </xf>
    <xf numFmtId="0" fontId="34" fillId="8" borderId="27" xfId="4" applyBorder="1" applyAlignment="1" applyProtection="1">
      <alignment horizontal="center" vertical="center"/>
      <protection locked="0"/>
    </xf>
    <xf numFmtId="0" fontId="34" fillId="8" borderId="49" xfId="4" applyBorder="1" applyAlignment="1" applyProtection="1">
      <alignment horizontal="center" vertical="center"/>
      <protection locked="0"/>
    </xf>
    <xf numFmtId="0" fontId="34" fillId="12" borderId="27" xfId="4" applyFill="1" applyBorder="1" applyAlignment="1" applyProtection="1">
      <alignment horizontal="center" vertical="center"/>
      <protection locked="0"/>
    </xf>
    <xf numFmtId="0" fontId="34" fillId="12" borderId="49" xfId="4" applyFill="1" applyBorder="1" applyAlignment="1" applyProtection="1">
      <alignment horizontal="center" vertical="center"/>
      <protection locked="0"/>
    </xf>
    <xf numFmtId="0" fontId="34" fillId="8" borderId="49" xfId="4" applyBorder="1" applyAlignment="1" applyProtection="1">
      <alignment horizontal="center" vertical="center" wrapText="1"/>
      <protection locked="0"/>
    </xf>
    <xf numFmtId="0" fontId="0" fillId="0" borderId="9" xfId="0" applyBorder="1" applyAlignment="1" applyProtection="1">
      <alignment horizontal="left" vertical="center" wrapText="1"/>
    </xf>
    <xf numFmtId="0" fontId="34" fillId="12" borderId="27" xfId="4" applyFill="1" applyBorder="1" applyAlignment="1" applyProtection="1">
      <alignment horizontal="center" vertical="center" wrapText="1"/>
      <protection locked="0"/>
    </xf>
    <xf numFmtId="0" fontId="34" fillId="12" borderId="46" xfId="4" applyFill="1" applyBorder="1" applyAlignment="1" applyProtection="1">
      <alignment horizontal="center" vertical="center" wrapText="1"/>
      <protection locked="0"/>
    </xf>
    <xf numFmtId="0" fontId="37" fillId="11" borderId="46" xfId="0" applyFont="1" applyFill="1" applyBorder="1" applyAlignment="1" applyProtection="1">
      <alignment horizontal="center" vertical="center" wrapText="1"/>
    </xf>
    <xf numFmtId="0" fontId="0" fillId="10" borderId="50" xfId="0" applyFill="1" applyBorder="1" applyAlignment="1" applyProtection="1">
      <alignment horizontal="left" vertical="center" wrapText="1"/>
    </xf>
    <xf numFmtId="0" fontId="34" fillId="8" borderId="27" xfId="4" applyBorder="1" applyAlignment="1" applyProtection="1">
      <alignment horizontal="center"/>
      <protection locked="0"/>
    </xf>
    <xf numFmtId="0" fontId="34" fillId="8" borderId="46" xfId="4" applyBorder="1" applyAlignment="1" applyProtection="1">
      <alignment horizontal="center"/>
      <protection locked="0"/>
    </xf>
    <xf numFmtId="0" fontId="34" fillId="12" borderId="45" xfId="4" applyFill="1" applyBorder="1" applyAlignment="1" applyProtection="1">
      <alignment horizontal="center" vertical="center"/>
      <protection locked="0"/>
    </xf>
    <xf numFmtId="0" fontId="34" fillId="12" borderId="46" xfId="4" applyFill="1" applyBorder="1" applyAlignment="1" applyProtection="1">
      <alignment horizontal="center" vertical="center"/>
      <protection locked="0"/>
    </xf>
    <xf numFmtId="0" fontId="34" fillId="12" borderId="44" xfId="4" applyFill="1" applyBorder="1" applyAlignment="1" applyProtection="1">
      <alignment horizontal="center" vertical="center" wrapText="1"/>
      <protection locked="0"/>
    </xf>
    <xf numFmtId="0" fontId="34" fillId="12" borderId="49" xfId="4" applyFill="1" applyBorder="1" applyAlignment="1" applyProtection="1">
      <alignment horizontal="center" vertical="center" wrapText="1"/>
      <protection locked="0"/>
    </xf>
    <xf numFmtId="0" fontId="37" fillId="11" borderId="45" xfId="0" applyFont="1" applyFill="1" applyBorder="1" applyAlignment="1" applyProtection="1">
      <alignment horizontal="center" vertical="center" wrapText="1"/>
    </xf>
    <xf numFmtId="0" fontId="34" fillId="8" borderId="45" xfId="4" applyBorder="1" applyAlignment="1" applyProtection="1">
      <alignment horizontal="center" vertical="center"/>
      <protection locked="0"/>
    </xf>
    <xf numFmtId="10" fontId="34" fillId="8" borderId="27" xfId="4" applyNumberFormat="1" applyBorder="1" applyAlignment="1" applyProtection="1">
      <alignment horizontal="center" vertical="center" wrapText="1"/>
      <protection locked="0"/>
    </xf>
    <xf numFmtId="10" fontId="34" fillId="8" borderId="49" xfId="4" applyNumberFormat="1" applyBorder="1" applyAlignment="1" applyProtection="1">
      <alignment horizontal="center" vertical="center" wrapText="1"/>
      <protection locked="0"/>
    </xf>
    <xf numFmtId="0" fontId="34" fillId="8" borderId="45" xfId="4" applyBorder="1" applyAlignment="1" applyProtection="1">
      <alignment horizontal="center" vertical="center" wrapText="1"/>
      <protection locked="0"/>
    </xf>
    <xf numFmtId="0" fontId="37" fillId="11" borderId="35" xfId="0" applyFont="1" applyFill="1" applyBorder="1" applyAlignment="1" applyProtection="1">
      <alignment horizontal="center" vertical="center" wrapText="1"/>
    </xf>
    <xf numFmtId="0" fontId="37" fillId="11" borderId="52" xfId="0" applyFont="1" applyFill="1" applyBorder="1" applyAlignment="1" applyProtection="1">
      <alignment horizontal="center" vertical="center" wrapText="1"/>
    </xf>
    <xf numFmtId="0" fontId="37" fillId="11" borderId="41" xfId="0" applyFont="1" applyFill="1" applyBorder="1" applyAlignment="1" applyProtection="1">
      <alignment horizontal="center" vertical="center" wrapText="1"/>
    </xf>
    <xf numFmtId="0" fontId="0" fillId="0" borderId="26" xfId="0" applyBorder="1" applyAlignment="1" applyProtection="1">
      <alignment horizontal="left" vertical="center" wrapText="1"/>
    </xf>
    <xf numFmtId="0" fontId="34" fillId="12" borderId="34" xfId="4" applyFill="1" applyBorder="1" applyAlignment="1" applyProtection="1">
      <alignment horizontal="center" wrapText="1"/>
      <protection locked="0"/>
    </xf>
    <xf numFmtId="0" fontId="34" fillId="12" borderId="53" xfId="4" applyFill="1" applyBorder="1" applyAlignment="1" applyProtection="1">
      <alignment horizontal="center" wrapText="1"/>
      <protection locked="0"/>
    </xf>
    <xf numFmtId="0" fontId="34" fillId="12" borderId="33" xfId="4" applyFill="1" applyBorder="1" applyAlignment="1" applyProtection="1">
      <alignment horizontal="center" wrapText="1"/>
      <protection locked="0"/>
    </xf>
    <xf numFmtId="0" fontId="34" fillId="12" borderId="37" xfId="4" applyFill="1" applyBorder="1" applyAlignment="1" applyProtection="1">
      <alignment horizontal="center" wrapText="1"/>
      <protection locked="0"/>
    </xf>
    <xf numFmtId="0" fontId="34" fillId="8" borderId="34" xfId="4" applyBorder="1" applyAlignment="1" applyProtection="1">
      <alignment horizontal="center" wrapText="1"/>
      <protection locked="0"/>
    </xf>
    <xf numFmtId="0" fontId="34" fillId="8" borderId="53" xfId="4" applyBorder="1" applyAlignment="1" applyProtection="1">
      <alignment horizontal="center" wrapText="1"/>
      <protection locked="0"/>
    </xf>
    <xf numFmtId="0" fontId="34" fillId="8" borderId="33" xfId="4" applyBorder="1" applyAlignment="1" applyProtection="1">
      <alignment horizontal="center" wrapText="1"/>
      <protection locked="0"/>
    </xf>
    <xf numFmtId="0" fontId="34" fillId="8" borderId="37" xfId="4" applyBorder="1" applyAlignment="1" applyProtection="1">
      <alignment horizontal="center" wrapText="1"/>
      <protection locked="0"/>
    </xf>
    <xf numFmtId="0" fontId="42" fillId="8" borderId="27" xfId="4" applyFont="1" applyBorder="1" applyAlignment="1" applyProtection="1">
      <alignment horizontal="center" vertical="center" wrapText="1"/>
      <protection locked="0"/>
    </xf>
    <xf numFmtId="0" fontId="42" fillId="8" borderId="46" xfId="4" applyFont="1" applyBorder="1" applyAlignment="1" applyProtection="1">
      <alignment horizontal="center" vertical="center" wrapText="1"/>
      <protection locked="0"/>
    </xf>
    <xf numFmtId="0" fontId="42" fillId="12" borderId="27" xfId="4" applyFont="1" applyFill="1" applyBorder="1" applyAlignment="1" applyProtection="1">
      <alignment horizontal="center" vertical="center" wrapText="1"/>
      <protection locked="0"/>
    </xf>
    <xf numFmtId="0" fontId="42" fillId="12" borderId="46" xfId="4" applyFont="1" applyFill="1" applyBorder="1" applyAlignment="1" applyProtection="1">
      <alignment horizontal="center" vertical="center" wrapText="1"/>
      <protection locked="0"/>
    </xf>
    <xf numFmtId="0" fontId="42" fillId="12" borderId="34" xfId="4" applyFont="1" applyFill="1" applyBorder="1" applyAlignment="1" applyProtection="1">
      <alignment horizontal="center" vertical="center"/>
      <protection locked="0"/>
    </xf>
    <xf numFmtId="0" fontId="42" fillId="12" borderId="53" xfId="4" applyFont="1" applyFill="1" applyBorder="1" applyAlignment="1" applyProtection="1">
      <alignment horizontal="center" vertical="center"/>
      <protection locked="0"/>
    </xf>
    <xf numFmtId="0" fontId="42" fillId="8" borderId="34" xfId="4" applyFont="1" applyBorder="1" applyAlignment="1" applyProtection="1">
      <alignment horizontal="center" vertical="center"/>
      <protection locked="0"/>
    </xf>
    <xf numFmtId="0" fontId="42" fillId="8" borderId="53" xfId="4" applyFont="1" applyBorder="1" applyAlignment="1" applyProtection="1">
      <alignment horizontal="center" vertical="center"/>
      <protection locked="0"/>
    </xf>
    <xf numFmtId="0" fontId="35" fillId="0" borderId="0" xfId="0" applyFont="1" applyAlignment="1" applyProtection="1">
      <alignment horizontal="left"/>
    </xf>
    <xf numFmtId="0" fontId="0" fillId="10" borderId="48" xfId="0" applyFill="1" applyBorder="1" applyAlignment="1" applyProtection="1">
      <alignment horizontal="left" vertical="center" wrapText="1"/>
    </xf>
    <xf numFmtId="0" fontId="0" fillId="10" borderId="51" xfId="0" applyFill="1" applyBorder="1" applyAlignment="1" applyProtection="1">
      <alignment horizontal="left" vertical="center" wrapText="1"/>
    </xf>
    <xf numFmtId="0" fontId="0" fillId="10" borderId="54" xfId="0" applyFill="1" applyBorder="1" applyAlignment="1" applyProtection="1">
      <alignment horizontal="left" vertical="center" wrapText="1"/>
    </xf>
    <xf numFmtId="0" fontId="83" fillId="3" borderId="13" xfId="0" applyFont="1" applyFill="1" applyBorder="1" applyAlignment="1" applyProtection="1">
      <alignment horizontal="center" vertical="center" wrapText="1"/>
    </xf>
    <xf numFmtId="0" fontId="83" fillId="3" borderId="24" xfId="0" applyFont="1" applyFill="1" applyBorder="1" applyAlignment="1" applyProtection="1">
      <alignment horizontal="center" vertical="center" wrapText="1"/>
    </xf>
    <xf numFmtId="0" fontId="83" fillId="3" borderId="25" xfId="0" applyFont="1" applyFill="1" applyBorder="1" applyAlignment="1" applyProtection="1">
      <alignment horizontal="center" vertical="center" wrapText="1"/>
    </xf>
    <xf numFmtId="164" fontId="64" fillId="0" borderId="30" xfId="5" applyFont="1" applyFill="1" applyBorder="1" applyAlignment="1" applyProtection="1">
      <alignment horizontal="center" vertical="center" wrapText="1"/>
    </xf>
    <xf numFmtId="164" fontId="64" fillId="0" borderId="24" xfId="5" applyFont="1" applyFill="1" applyBorder="1" applyAlignment="1" applyProtection="1">
      <alignment horizontal="center" vertical="center" wrapText="1"/>
    </xf>
    <xf numFmtId="164" fontId="64" fillId="0" borderId="12" xfId="5" applyFont="1" applyFill="1" applyBorder="1" applyAlignment="1" applyProtection="1">
      <alignment horizontal="center" vertical="center" wrapText="1"/>
    </xf>
    <xf numFmtId="0" fontId="29" fillId="3" borderId="0" xfId="0" applyFont="1" applyFill="1" applyBorder="1" applyAlignment="1">
      <alignment horizontal="center"/>
    </xf>
    <xf numFmtId="0" fontId="4" fillId="3" borderId="22" xfId="0" applyFont="1" applyFill="1" applyBorder="1" applyAlignment="1" applyProtection="1">
      <alignment horizontal="left" vertical="center" wrapText="1"/>
    </xf>
    <xf numFmtId="0" fontId="65" fillId="0" borderId="24" xfId="0" applyFont="1" applyBorder="1" applyAlignment="1">
      <alignment wrapText="1"/>
    </xf>
    <xf numFmtId="0" fontId="65" fillId="0" borderId="25" xfId="0" applyFont="1" applyBorder="1" applyAlignment="1">
      <alignment wrapText="1"/>
    </xf>
    <xf numFmtId="0" fontId="64" fillId="17" borderId="19" xfId="0" applyFont="1" applyFill="1" applyBorder="1" applyAlignment="1" applyProtection="1">
      <alignment horizontal="center" vertical="center" wrapText="1"/>
    </xf>
    <xf numFmtId="0" fontId="64" fillId="17" borderId="0" xfId="0" applyFont="1" applyFill="1" applyBorder="1" applyAlignment="1" applyProtection="1">
      <alignment horizontal="center" vertical="center" wrapText="1"/>
    </xf>
    <xf numFmtId="0" fontId="64" fillId="17" borderId="20" xfId="0" applyFont="1" applyFill="1" applyBorder="1" applyAlignment="1" applyProtection="1">
      <alignment horizontal="center" vertical="center" wrapText="1"/>
    </xf>
    <xf numFmtId="0" fontId="27" fillId="3" borderId="36" xfId="0" applyFont="1" applyFill="1" applyBorder="1" applyAlignment="1">
      <alignment horizontal="center" vertical="center" wrapText="1"/>
    </xf>
    <xf numFmtId="0" fontId="27" fillId="3" borderId="14" xfId="0" applyFont="1" applyFill="1" applyBorder="1" applyAlignment="1">
      <alignment horizontal="center" vertical="center" wrapText="1"/>
    </xf>
    <xf numFmtId="0" fontId="27" fillId="3" borderId="28" xfId="0" applyFont="1" applyFill="1" applyBorder="1" applyAlignment="1">
      <alignment horizontal="center" vertical="center" wrapText="1"/>
    </xf>
    <xf numFmtId="0" fontId="65" fillId="10" borderId="48" xfId="0" applyFont="1" applyFill="1" applyBorder="1" applyAlignment="1" applyProtection="1">
      <alignment horizontal="left" vertical="center" wrapText="1"/>
    </xf>
    <xf numFmtId="0" fontId="65" fillId="10" borderId="51" xfId="0" applyFont="1" applyFill="1" applyBorder="1" applyAlignment="1" applyProtection="1">
      <alignment horizontal="left" vertical="center" wrapText="1"/>
    </xf>
    <xf numFmtId="0" fontId="65" fillId="10" borderId="54" xfId="0" applyFont="1" applyFill="1" applyBorder="1" applyAlignment="1" applyProtection="1">
      <alignment horizontal="left" vertical="center" wrapText="1"/>
    </xf>
    <xf numFmtId="0" fontId="90" fillId="0" borderId="0" xfId="0" applyFont="1" applyAlignment="1" applyProtection="1">
      <alignment horizontal="left" vertical="center" wrapText="1"/>
    </xf>
    <xf numFmtId="0" fontId="0" fillId="16" borderId="34" xfId="0" applyFill="1" applyBorder="1" applyAlignment="1" applyProtection="1">
      <alignment horizontal="left" vertical="center" wrapText="1"/>
    </xf>
    <xf numFmtId="0" fontId="0" fillId="16" borderId="50" xfId="0" applyFill="1" applyBorder="1" applyAlignment="1" applyProtection="1">
      <alignment horizontal="left" vertical="center" wrapText="1"/>
    </xf>
    <xf numFmtId="0" fontId="0" fillId="16" borderId="53" xfId="0" applyFill="1" applyBorder="1" applyAlignment="1" applyProtection="1">
      <alignment horizontal="left" vertical="center" wrapText="1"/>
    </xf>
    <xf numFmtId="0" fontId="65" fillId="10" borderId="34" xfId="0" applyFont="1" applyFill="1" applyBorder="1" applyAlignment="1" applyProtection="1">
      <alignment horizontal="left" vertical="center" wrapText="1"/>
    </xf>
    <xf numFmtId="0" fontId="65" fillId="10" borderId="50" xfId="0" applyFont="1" applyFill="1" applyBorder="1" applyAlignment="1" applyProtection="1">
      <alignment horizontal="left" vertical="center" wrapText="1"/>
    </xf>
    <xf numFmtId="0" fontId="65" fillId="10" borderId="53" xfId="0" applyFont="1" applyFill="1" applyBorder="1" applyAlignment="1" applyProtection="1">
      <alignment horizontal="left" vertical="center" wrapText="1"/>
    </xf>
    <xf numFmtId="0" fontId="65" fillId="0" borderId="34" xfId="0" applyFont="1" applyBorder="1" applyAlignment="1" applyProtection="1">
      <alignment horizontal="center" vertical="center" wrapText="1"/>
    </xf>
    <xf numFmtId="0" fontId="65" fillId="0" borderId="50" xfId="0" applyFont="1" applyBorder="1" applyAlignment="1" applyProtection="1">
      <alignment horizontal="center" vertical="center" wrapText="1"/>
    </xf>
    <xf numFmtId="0" fontId="65" fillId="0" borderId="53" xfId="0" applyFont="1" applyBorder="1" applyAlignment="1" applyProtection="1">
      <alignment horizontal="center" vertical="center" wrapText="1"/>
    </xf>
    <xf numFmtId="0" fontId="65" fillId="0" borderId="34" xfId="0" applyFont="1" applyBorder="1" applyAlignment="1" applyProtection="1">
      <alignment horizontal="left" vertical="center" wrapText="1"/>
    </xf>
    <xf numFmtId="0" fontId="65" fillId="0" borderId="50" xfId="0" applyFont="1" applyBorder="1" applyAlignment="1" applyProtection="1">
      <alignment horizontal="left" vertical="center" wrapText="1"/>
    </xf>
    <xf numFmtId="0" fontId="65" fillId="0" borderId="53" xfId="0" applyFont="1" applyBorder="1" applyAlignment="1" applyProtection="1">
      <alignment horizontal="left" vertical="center" wrapText="1"/>
    </xf>
    <xf numFmtId="0" fontId="42" fillId="8" borderId="34" xfId="4" applyFont="1" applyBorder="1" applyAlignment="1" applyProtection="1">
      <alignment horizontal="center" vertical="center" wrapText="1"/>
      <protection locked="0"/>
    </xf>
    <xf numFmtId="0" fontId="42" fillId="8" borderId="53" xfId="4" applyFont="1" applyBorder="1" applyAlignment="1" applyProtection="1">
      <alignment horizontal="center" vertical="center" wrapText="1"/>
      <protection locked="0"/>
    </xf>
    <xf numFmtId="0" fontId="34" fillId="8" borderId="34" xfId="4" applyBorder="1" applyAlignment="1" applyProtection="1">
      <alignment horizontal="center" vertical="center" wrapText="1"/>
      <protection locked="0"/>
    </xf>
    <xf numFmtId="0" fontId="34" fillId="8" borderId="53" xfId="4" applyBorder="1" applyAlignment="1" applyProtection="1">
      <alignment horizontal="center" vertical="center" wrapText="1"/>
      <protection locked="0"/>
    </xf>
    <xf numFmtId="0" fontId="34" fillId="8" borderId="33" xfId="4" applyBorder="1" applyAlignment="1" applyProtection="1">
      <alignment horizontal="center" vertical="center" wrapText="1"/>
      <protection locked="0"/>
    </xf>
    <xf numFmtId="0" fontId="34" fillId="8" borderId="37" xfId="4" applyBorder="1" applyAlignment="1" applyProtection="1">
      <alignment horizontal="center" vertical="center" wrapText="1"/>
      <protection locked="0"/>
    </xf>
    <xf numFmtId="0" fontId="34" fillId="12" borderId="34" xfId="4" applyFill="1" applyBorder="1" applyAlignment="1" applyProtection="1">
      <alignment horizontal="center" vertical="center" wrapText="1"/>
      <protection locked="0"/>
    </xf>
    <xf numFmtId="0" fontId="34" fillId="12" borderId="53" xfId="4" applyFill="1" applyBorder="1" applyAlignment="1" applyProtection="1">
      <alignment horizontal="center" vertical="center" wrapText="1"/>
      <protection locked="0"/>
    </xf>
    <xf numFmtId="0" fontId="34" fillId="12" borderId="33" xfId="4" applyFill="1" applyBorder="1" applyAlignment="1" applyProtection="1">
      <alignment horizontal="center" vertical="center" wrapText="1"/>
      <protection locked="0"/>
    </xf>
    <xf numFmtId="0" fontId="34" fillId="12" borderId="37" xfId="4" applyFill="1" applyBorder="1" applyAlignment="1" applyProtection="1">
      <alignment horizontal="center" vertical="center" wrapText="1"/>
      <protection locked="0"/>
    </xf>
    <xf numFmtId="0" fontId="65" fillId="0" borderId="26" xfId="0" applyFont="1" applyBorder="1" applyAlignment="1" applyProtection="1">
      <alignment horizontal="left" vertical="center" wrapText="1"/>
    </xf>
    <xf numFmtId="9" fontId="34" fillId="8" borderId="27" xfId="4" applyNumberFormat="1" applyBorder="1" applyAlignment="1" applyProtection="1">
      <alignment horizontal="center" vertical="center" wrapText="1"/>
      <protection locked="0"/>
    </xf>
    <xf numFmtId="9" fontId="34" fillId="12" borderId="44" xfId="4" applyNumberFormat="1" applyFill="1" applyBorder="1" applyAlignment="1" applyProtection="1">
      <alignment horizontal="center" vertical="center" wrapText="1"/>
      <protection locked="0"/>
    </xf>
    <xf numFmtId="0" fontId="65" fillId="0" borderId="9" xfId="0" applyFont="1" applyBorder="1" applyAlignment="1" applyProtection="1">
      <alignment horizontal="left" vertical="center" wrapText="1"/>
    </xf>
    <xf numFmtId="0" fontId="0" fillId="16" borderId="9" xfId="0" applyFill="1" applyBorder="1" applyAlignment="1" applyProtection="1">
      <alignment horizontal="center" vertical="center" wrapText="1"/>
    </xf>
    <xf numFmtId="0" fontId="67" fillId="16" borderId="34" xfId="0" applyFont="1" applyFill="1" applyBorder="1" applyAlignment="1" applyProtection="1">
      <alignment horizontal="center" vertical="center" wrapText="1"/>
    </xf>
    <xf numFmtId="0" fontId="67" fillId="16" borderId="50" xfId="0" applyFont="1" applyFill="1" applyBorder="1" applyAlignment="1" applyProtection="1">
      <alignment horizontal="center" vertical="center" wrapText="1"/>
    </xf>
    <xf numFmtId="0" fontId="67" fillId="16" borderId="53" xfId="0" applyFont="1" applyFill="1" applyBorder="1" applyAlignment="1" applyProtection="1">
      <alignment horizontal="center" vertical="center" wrapText="1"/>
    </xf>
    <xf numFmtId="0" fontId="65" fillId="10" borderId="34" xfId="0" applyFont="1" applyFill="1" applyBorder="1" applyAlignment="1" applyProtection="1">
      <alignment horizontal="center" vertical="center" wrapText="1"/>
    </xf>
    <xf numFmtId="0" fontId="65" fillId="10" borderId="50" xfId="0" applyFont="1" applyFill="1" applyBorder="1" applyAlignment="1" applyProtection="1">
      <alignment horizontal="center" vertical="center" wrapText="1"/>
    </xf>
    <xf numFmtId="0" fontId="65" fillId="10" borderId="53" xfId="0" applyFont="1" applyFill="1" applyBorder="1" applyAlignment="1" applyProtection="1">
      <alignment horizontal="center" vertical="center" wrapText="1"/>
    </xf>
    <xf numFmtId="0" fontId="65" fillId="0" borderId="48" xfId="0" applyFont="1" applyBorder="1" applyAlignment="1" applyProtection="1">
      <alignment horizontal="left" vertical="center" wrapText="1"/>
    </xf>
    <xf numFmtId="0" fontId="65" fillId="0" borderId="54" xfId="0" applyFont="1" applyBorder="1" applyAlignment="1" applyProtection="1">
      <alignment horizontal="left" vertical="center" wrapText="1"/>
    </xf>
  </cellXfs>
  <cellStyles count="7">
    <cellStyle name="Bad" xfId="3" builtinId="27"/>
    <cellStyle name="Comma" xfId="5" builtinId="3"/>
    <cellStyle name="Good" xfId="2" builtinId="26"/>
    <cellStyle name="Hyperlink" xfId="1" builtinId="8"/>
    <cellStyle name="Neutral" xfId="4" builtinId="28"/>
    <cellStyle name="Normal" xfId="0" builtinId="0"/>
    <cellStyle name="Percent" xfId="6"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2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2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Med/Downloads/PPR-Resultstracker-4Feb15_final.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andaloussi/AppData/Local/Microsoft/Windows/Temporary%20Internet%20Files/Content.Outlook/L3YTFJ01/PPR-Resultstracker-4Feb15_final.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Med/Downloads/PPR_PACCZO-2016%20(2).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wb67018/AppData/Local/Microsoft/Windows/INetCache/Content.Outlook/H17KADGD/PACCZO/Suivi_PACCZ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ggregated data"/>
      <sheetName val="PPR results tracker"/>
    </sheetNames>
    <sheetDataSet>
      <sheetData sheetId="0" refreshError="1"/>
      <sheetData sheetId="1">
        <row r="126">
          <cell r="D126" t="str">
            <v>Glacier lake outburst flood</v>
          </cell>
        </row>
        <row r="127">
          <cell r="D127" t="str">
            <v>Inland flooding</v>
          </cell>
          <cell r="F127" t="str">
            <v>biological assets</v>
          </cell>
          <cell r="I127" t="str">
            <v>5: Fully enforced (All elements implemented)</v>
          </cell>
        </row>
        <row r="128">
          <cell r="D128" t="str">
            <v>Salinization</v>
          </cell>
          <cell r="F128" t="str">
            <v>land</v>
          </cell>
          <cell r="I128" t="str">
            <v>4: Enforced (Most elements implemented)</v>
          </cell>
        </row>
        <row r="129">
          <cell r="D129" t="str">
            <v>Drought</v>
          </cell>
          <cell r="F129" t="str">
            <v>water areas</v>
          </cell>
          <cell r="I129" t="str">
            <v>3: Partially enforced (Some elements implemented)</v>
          </cell>
        </row>
        <row r="130">
          <cell r="D130" t="str">
            <v>Wind</v>
          </cell>
          <cell r="F130" t="str">
            <v>subsoil assets</v>
          </cell>
          <cell r="G130" t="str">
            <v>increased adpative capacity</v>
          </cell>
          <cell r="I130" t="str">
            <v>2: Partially not enforced (Most elements not implemented)</v>
          </cell>
        </row>
        <row r="131">
          <cell r="D131" t="str">
            <v>Coastal flooding</v>
          </cell>
          <cell r="F131" t="str">
            <v>air</v>
          </cell>
          <cell r="G131" t="str">
            <v>achieved</v>
          </cell>
          <cell r="I131" t="str">
            <v>1: Not enforced (No elements implemented)</v>
          </cell>
        </row>
        <row r="132">
          <cell r="D132" t="str">
            <v>Storm surge</v>
          </cell>
          <cell r="E132" t="str">
            <v>Please choose</v>
          </cell>
          <cell r="G132" t="str">
            <v>enhanced level of protection</v>
          </cell>
        </row>
        <row r="133">
          <cell r="D133" t="str">
            <v>Hurricane</v>
          </cell>
          <cell r="E133" t="str">
            <v>Selected</v>
          </cell>
        </row>
        <row r="134">
          <cell r="E134" t="str">
            <v>Not relevant</v>
          </cell>
          <cell r="H134" t="str">
            <v>5: All (Fully integrated)</v>
          </cell>
        </row>
        <row r="135">
          <cell r="H135" t="str">
            <v>4: Most</v>
          </cell>
        </row>
        <row r="136">
          <cell r="H136" t="str">
            <v>3: Some</v>
          </cell>
        </row>
        <row r="137">
          <cell r="C137" t="str">
            <v>5: All</v>
          </cell>
          <cell r="D137" t="str">
            <v>Select</v>
          </cell>
          <cell r="G137" t="str">
            <v>Community</v>
          </cell>
          <cell r="H137" t="str">
            <v>2: Most not integrated</v>
          </cell>
          <cell r="J137" t="str">
            <v>Other</v>
          </cell>
        </row>
        <row r="138">
          <cell r="C138" t="str">
            <v>4: Almost all</v>
          </cell>
          <cell r="D138" t="str">
            <v>Private</v>
          </cell>
          <cell r="E138" t="str">
            <v>Type</v>
          </cell>
          <cell r="G138" t="str">
            <v>Multi-community</v>
          </cell>
          <cell r="H138" t="str">
            <v>1: None</v>
          </cell>
          <cell r="J138" t="str">
            <v>Agriculture</v>
          </cell>
        </row>
        <row r="139">
          <cell r="C139" t="str">
            <v>3: Half</v>
          </cell>
          <cell r="D139" t="str">
            <v>Public</v>
          </cell>
          <cell r="E139" t="str">
            <v>Scale</v>
          </cell>
          <cell r="G139" t="str">
            <v>Departmental</v>
          </cell>
          <cell r="J139" t="str">
            <v>Coastal management</v>
          </cell>
          <cell r="K139" t="str">
            <v>Livestock production</v>
          </cell>
        </row>
        <row r="140">
          <cell r="C140" t="str">
            <v>2: Some</v>
          </cell>
          <cell r="D140" t="str">
            <v>NGO</v>
          </cell>
          <cell r="E140" t="str">
            <v>Sector</v>
          </cell>
          <cell r="G140" t="str">
            <v>National</v>
          </cell>
          <cell r="J140" t="str">
            <v>Disaster risk reduction</v>
          </cell>
          <cell r="K140" t="str">
            <v>Manufacturing</v>
          </cell>
        </row>
        <row r="141">
          <cell r="C141" t="str">
            <v>1: None</v>
          </cell>
          <cell r="H141" t="str">
            <v>5: Very high improvement</v>
          </cell>
          <cell r="J141" t="str">
            <v>Food security</v>
          </cell>
          <cell r="K141" t="str">
            <v>other</v>
          </cell>
        </row>
        <row r="142">
          <cell r="D142" t="str">
            <v>National</v>
          </cell>
          <cell r="H142" t="str">
            <v>4: High improvement</v>
          </cell>
          <cell r="J142" t="str">
            <v xml:space="preserve">Health </v>
          </cell>
          <cell r="K142" t="str">
            <v>Services</v>
          </cell>
        </row>
        <row r="143">
          <cell r="D143" t="str">
            <v>Regional</v>
          </cell>
          <cell r="H143" t="str">
            <v>3: Moderate improvement</v>
          </cell>
          <cell r="J143" t="str">
            <v>Urban development</v>
          </cell>
        </row>
        <row r="144">
          <cell r="D144" t="str">
            <v>Local</v>
          </cell>
          <cell r="H144" t="str">
            <v>2: Limited improvement</v>
          </cell>
          <cell r="J144" t="str">
            <v>Water management</v>
          </cell>
        </row>
        <row r="145">
          <cell r="H145" t="str">
            <v>1: No improvement</v>
          </cell>
          <cell r="J145" t="str">
            <v>Multi-sector</v>
          </cell>
        </row>
        <row r="146">
          <cell r="F146" t="str">
            <v>4: High capacity</v>
          </cell>
          <cell r="G146" t="str">
            <v>5: Fully aware</v>
          </cell>
          <cell r="H146" t="str">
            <v>5: Highly responsive (All defined elements )</v>
          </cell>
          <cell r="I146" t="str">
            <v>5: Fully improved</v>
          </cell>
          <cell r="K146" t="str">
            <v>5: Very effective</v>
          </cell>
        </row>
        <row r="147">
          <cell r="F147" t="str">
            <v>3: Medium capacity</v>
          </cell>
          <cell r="G147" t="str">
            <v>4: Mostly aware</v>
          </cell>
          <cell r="H147" t="str">
            <v>4: Mostly responsive (Most defined elements)</v>
          </cell>
          <cell r="I147" t="str">
            <v>4: Mostly Improved</v>
          </cell>
          <cell r="K147" t="str">
            <v>4: Effective</v>
          </cell>
        </row>
        <row r="148">
          <cell r="F148" t="str">
            <v>2: Low capacity</v>
          </cell>
          <cell r="G148" t="str">
            <v>3: Partially aware</v>
          </cell>
          <cell r="H148" t="str">
            <v>3: Moderately responsive (Some defined elements)</v>
          </cell>
          <cell r="I148" t="str">
            <v>3: Moderately improved</v>
          </cell>
          <cell r="K148" t="str">
            <v>3: Moderately effective</v>
          </cell>
        </row>
        <row r="149">
          <cell r="F149" t="str">
            <v>1: No capacity</v>
          </cell>
          <cell r="G149" t="str">
            <v>2: Partially not aware</v>
          </cell>
          <cell r="H149" t="str">
            <v>2: Partially responsive (Lacks most elements)</v>
          </cell>
          <cell r="I149" t="str">
            <v>2: Somewhat improved</v>
          </cell>
          <cell r="K149" t="str">
            <v>2: Partially effective</v>
          </cell>
        </row>
        <row r="150">
          <cell r="G150" t="str">
            <v>1: Aware of neither</v>
          </cell>
          <cell r="H150" t="str">
            <v>1: Non responsive (Lacks all elements )</v>
          </cell>
          <cell r="I150" t="str">
            <v>1: Not improved</v>
          </cell>
          <cell r="K150" t="str">
            <v>1: Ineffective</v>
          </cell>
        </row>
        <row r="152">
          <cell r="I152" t="str">
            <v>Monitoring/Forecasting capacity</v>
          </cell>
        </row>
        <row r="153">
          <cell r="I153" t="str">
            <v>Policy/regulatory reform</v>
          </cell>
        </row>
        <row r="154">
          <cell r="I154" t="str">
            <v>Capacity development</v>
          </cell>
        </row>
        <row r="155">
          <cell r="H155" t="str">
            <v>Communication &amp; Information policy</v>
          </cell>
          <cell r="I155" t="str">
            <v>Sustainable forest management</v>
          </cell>
        </row>
        <row r="156">
          <cell r="H156" t="str">
            <v>Domestic policy</v>
          </cell>
          <cell r="I156" t="str">
            <v>Strengthening infrastructure</v>
          </cell>
        </row>
        <row r="157">
          <cell r="H157" t="str">
            <v>Economic policy</v>
          </cell>
          <cell r="I157" t="str">
            <v>Supporting livelihoods</v>
          </cell>
        </row>
        <row r="158">
          <cell r="H158" t="str">
            <v>Education policy</v>
          </cell>
          <cell r="I158" t="str">
            <v>Mangrove reforestation</v>
          </cell>
        </row>
        <row r="159">
          <cell r="H159" t="str">
            <v>Energy policy</v>
          </cell>
          <cell r="I159" t="str">
            <v>Coastal drainage and infrastructure</v>
          </cell>
        </row>
        <row r="160">
          <cell r="H160" t="str">
            <v>Environmental policy</v>
          </cell>
          <cell r="I160" t="str">
            <v>Irrigation system</v>
          </cell>
        </row>
        <row r="161">
          <cell r="H161" t="str">
            <v>Foreign policy</v>
          </cell>
          <cell r="I161" t="str">
            <v>Community-based adaptation</v>
          </cell>
        </row>
        <row r="162">
          <cell r="H162" t="str">
            <v>Health policy</v>
          </cell>
          <cell r="I162" t="str">
            <v>Erosion control</v>
          </cell>
        </row>
        <row r="163">
          <cell r="H163" t="str">
            <v>Housing policy</v>
          </cell>
          <cell r="I163" t="str">
            <v>Soil water conservation</v>
          </cell>
        </row>
        <row r="164">
          <cell r="H164" t="str">
            <v>Human resource policies</v>
          </cell>
          <cell r="I164" t="str">
            <v>Microfinance</v>
          </cell>
        </row>
        <row r="165">
          <cell r="H165" t="str">
            <v>Information policy</v>
          </cell>
          <cell r="I165" t="str">
            <v>Special Program for women</v>
          </cell>
        </row>
        <row r="166">
          <cell r="H166" t="str">
            <v>Macroeconomic policy</v>
          </cell>
          <cell r="I166" t="str">
            <v>Livelihoods</v>
          </cell>
        </row>
        <row r="167">
          <cell r="H167" t="str">
            <v>Monetary policy</v>
          </cell>
          <cell r="I167" t="str">
            <v>Water storage</v>
          </cell>
        </row>
        <row r="168">
          <cell r="H168" t="str">
            <v>Population policy</v>
          </cell>
          <cell r="I168" t="str">
            <v>ICT and information dissemination</v>
          </cell>
        </row>
        <row r="169">
          <cell r="H169" t="str">
            <v>Private policy</v>
          </cell>
        </row>
        <row r="170">
          <cell r="H170" t="str">
            <v>Public policy</v>
          </cell>
        </row>
        <row r="171">
          <cell r="H171" t="str">
            <v>Science policy</v>
          </cell>
        </row>
        <row r="172">
          <cell r="H172" t="str">
            <v>Social policy</v>
          </cell>
        </row>
        <row r="173">
          <cell r="H173" t="str">
            <v>Transportation policy</v>
          </cell>
        </row>
        <row r="174">
          <cell r="H174" t="str">
            <v>Urban policy</v>
          </cell>
        </row>
        <row r="175">
          <cell r="H175" t="str">
            <v>Water policy</v>
          </cell>
        </row>
        <row r="176">
          <cell r="H176" t="str">
            <v>Other policy</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ggregated data"/>
      <sheetName val="PPR results tracker"/>
    </sheetNames>
    <sheetDataSet>
      <sheetData sheetId="0" refreshError="1"/>
      <sheetData sheetId="1">
        <row r="126">
          <cell r="D126" t="str">
            <v>Glacier lake outburst flood</v>
          </cell>
        </row>
        <row r="127">
          <cell r="D127" t="str">
            <v>Inland flooding</v>
          </cell>
          <cell r="F127" t="str">
            <v>biological assets</v>
          </cell>
          <cell r="I127" t="str">
            <v>5: Fully enforced (All elements implemented)</v>
          </cell>
        </row>
        <row r="128">
          <cell r="D128" t="str">
            <v>Salinization</v>
          </cell>
          <cell r="F128" t="str">
            <v>land</v>
          </cell>
          <cell r="I128" t="str">
            <v>4: Enforced (Most elements implemented)</v>
          </cell>
        </row>
        <row r="129">
          <cell r="D129" t="str">
            <v>Drought</v>
          </cell>
          <cell r="F129" t="str">
            <v>water areas</v>
          </cell>
          <cell r="I129" t="str">
            <v>3: Partially enforced (Some elements implemented)</v>
          </cell>
        </row>
        <row r="130">
          <cell r="D130" t="str">
            <v>Wind</v>
          </cell>
          <cell r="F130" t="str">
            <v>subsoil assets</v>
          </cell>
          <cell r="G130" t="str">
            <v>increased adpative capacity</v>
          </cell>
          <cell r="I130" t="str">
            <v>2: Partially not enforced (Most elements not implemented)</v>
          </cell>
        </row>
        <row r="131">
          <cell r="D131" t="str">
            <v>Coastal flooding</v>
          </cell>
          <cell r="F131" t="str">
            <v>air</v>
          </cell>
          <cell r="G131" t="str">
            <v>achieved</v>
          </cell>
          <cell r="I131" t="str">
            <v>1: Not enforced (No elements implemented)</v>
          </cell>
        </row>
        <row r="132">
          <cell r="D132" t="str">
            <v>Storm surge</v>
          </cell>
          <cell r="E132" t="str">
            <v>Please choose</v>
          </cell>
          <cell r="G132" t="str">
            <v>enhanced level of protection</v>
          </cell>
        </row>
        <row r="133">
          <cell r="D133" t="str">
            <v>Hurricane</v>
          </cell>
          <cell r="E133" t="str">
            <v>Selected</v>
          </cell>
        </row>
        <row r="134">
          <cell r="E134" t="str">
            <v>Not relevant</v>
          </cell>
          <cell r="H134" t="str">
            <v>5: All (Fully integrated)</v>
          </cell>
        </row>
        <row r="135">
          <cell r="H135" t="str">
            <v>4: Most</v>
          </cell>
        </row>
        <row r="136">
          <cell r="H136" t="str">
            <v>3: Some</v>
          </cell>
        </row>
        <row r="137">
          <cell r="C137" t="str">
            <v>5: All</v>
          </cell>
          <cell r="D137" t="str">
            <v>Select</v>
          </cell>
          <cell r="G137" t="str">
            <v>Community</v>
          </cell>
          <cell r="H137" t="str">
            <v>2: Most not integrated</v>
          </cell>
          <cell r="J137" t="str">
            <v>Other</v>
          </cell>
        </row>
        <row r="138">
          <cell r="C138" t="str">
            <v>4: Almost all</v>
          </cell>
          <cell r="D138" t="str">
            <v>Private</v>
          </cell>
          <cell r="E138" t="str">
            <v>Type</v>
          </cell>
          <cell r="G138" t="str">
            <v>Multi-community</v>
          </cell>
          <cell r="H138" t="str">
            <v>1: None</v>
          </cell>
          <cell r="J138" t="str">
            <v>Agriculture</v>
          </cell>
        </row>
        <row r="139">
          <cell r="C139" t="str">
            <v>3: Half</v>
          </cell>
          <cell r="D139" t="str">
            <v>Public</v>
          </cell>
          <cell r="E139" t="str">
            <v>Scale</v>
          </cell>
          <cell r="G139" t="str">
            <v>Departmental</v>
          </cell>
          <cell r="J139" t="str">
            <v>Coastal management</v>
          </cell>
          <cell r="K139" t="str">
            <v>Livestock production</v>
          </cell>
        </row>
        <row r="140">
          <cell r="C140" t="str">
            <v>2: Some</v>
          </cell>
          <cell r="D140" t="str">
            <v>NGO</v>
          </cell>
          <cell r="E140" t="str">
            <v>Sector</v>
          </cell>
          <cell r="G140" t="str">
            <v>National</v>
          </cell>
          <cell r="J140" t="str">
            <v>Disaster risk reduction</v>
          </cell>
          <cell r="K140" t="str">
            <v>Manufacturing</v>
          </cell>
        </row>
        <row r="141">
          <cell r="C141" t="str">
            <v>1: None</v>
          </cell>
          <cell r="H141" t="str">
            <v>5: Very high improvement</v>
          </cell>
          <cell r="J141" t="str">
            <v>Food security</v>
          </cell>
          <cell r="K141" t="str">
            <v>other</v>
          </cell>
        </row>
        <row r="142">
          <cell r="D142" t="str">
            <v>National</v>
          </cell>
          <cell r="H142" t="str">
            <v>4: High improvement</v>
          </cell>
          <cell r="J142" t="str">
            <v xml:space="preserve">Health </v>
          </cell>
          <cell r="K142" t="str">
            <v>Services</v>
          </cell>
        </row>
        <row r="143">
          <cell r="D143" t="str">
            <v>Regional</v>
          </cell>
          <cell r="H143" t="str">
            <v>3: Moderate improvement</v>
          </cell>
          <cell r="J143" t="str">
            <v>Urban development</v>
          </cell>
        </row>
        <row r="144">
          <cell r="D144" t="str">
            <v>Local</v>
          </cell>
          <cell r="H144" t="str">
            <v>2: Limited improvement</v>
          </cell>
          <cell r="J144" t="str">
            <v>Water management</v>
          </cell>
        </row>
        <row r="145">
          <cell r="H145" t="str">
            <v>1: No improvement</v>
          </cell>
          <cell r="J145" t="str">
            <v>Multi-sector</v>
          </cell>
        </row>
        <row r="146">
          <cell r="F146" t="str">
            <v>4: High capacity</v>
          </cell>
          <cell r="G146" t="str">
            <v>5: Fully aware</v>
          </cell>
          <cell r="H146" t="str">
            <v>5: Highly responsive (All defined elements )</v>
          </cell>
          <cell r="I146" t="str">
            <v>5: Fully improved</v>
          </cell>
          <cell r="K146" t="str">
            <v>5: Very effective</v>
          </cell>
        </row>
        <row r="147">
          <cell r="F147" t="str">
            <v>3: Medium capacity</v>
          </cell>
          <cell r="G147" t="str">
            <v>4: Mostly aware</v>
          </cell>
          <cell r="H147" t="str">
            <v>4: Mostly responsive (Most defined elements)</v>
          </cell>
          <cell r="I147" t="str">
            <v>4: Mostly Improved</v>
          </cell>
          <cell r="K147" t="str">
            <v>4: Effective</v>
          </cell>
        </row>
        <row r="148">
          <cell r="F148" t="str">
            <v>2: Low capacity</v>
          </cell>
          <cell r="G148" t="str">
            <v>3: Partially aware</v>
          </cell>
          <cell r="H148" t="str">
            <v>3: Moderately responsive (Some defined elements)</v>
          </cell>
          <cell r="I148" t="str">
            <v>3: Moderately improved</v>
          </cell>
          <cell r="K148" t="str">
            <v>3: Moderately effective</v>
          </cell>
        </row>
        <row r="149">
          <cell r="F149" t="str">
            <v>1: No capacity</v>
          </cell>
          <cell r="G149" t="str">
            <v>2: Partially not aware</v>
          </cell>
          <cell r="H149" t="str">
            <v>2: Partially responsive (Lacks most elements)</v>
          </cell>
          <cell r="I149" t="str">
            <v>2: Somewhat improved</v>
          </cell>
          <cell r="K149" t="str">
            <v>2: Partially effective</v>
          </cell>
        </row>
        <row r="150">
          <cell r="G150" t="str">
            <v>1: Aware of neither</v>
          </cell>
          <cell r="H150" t="str">
            <v>1: Non responsive (Lacks all elements )</v>
          </cell>
          <cell r="I150" t="str">
            <v>1: Not improved</v>
          </cell>
          <cell r="K150" t="str">
            <v>1: Ineffective</v>
          </cell>
        </row>
        <row r="152">
          <cell r="I152" t="str">
            <v>Monitoring/Forecasting capacity</v>
          </cell>
        </row>
        <row r="153">
          <cell r="I153" t="str">
            <v>Policy/regulatory reform</v>
          </cell>
        </row>
        <row r="154">
          <cell r="I154" t="str">
            <v>Capacity development</v>
          </cell>
        </row>
        <row r="155">
          <cell r="H155" t="str">
            <v>Communication &amp; Information policy</v>
          </cell>
          <cell r="I155" t="str">
            <v>Sustainable forest management</v>
          </cell>
        </row>
        <row r="156">
          <cell r="H156" t="str">
            <v>Domestic policy</v>
          </cell>
          <cell r="I156" t="str">
            <v>Strengthening infrastructure</v>
          </cell>
        </row>
        <row r="157">
          <cell r="H157" t="str">
            <v>Economic policy</v>
          </cell>
          <cell r="I157" t="str">
            <v>Supporting livelihoods</v>
          </cell>
        </row>
        <row r="158">
          <cell r="H158" t="str">
            <v>Education policy</v>
          </cell>
          <cell r="I158" t="str">
            <v>Mangrove reforestation</v>
          </cell>
        </row>
        <row r="159">
          <cell r="H159" t="str">
            <v>Energy policy</v>
          </cell>
          <cell r="I159" t="str">
            <v>Coastal drainage and infrastructure</v>
          </cell>
        </row>
        <row r="160">
          <cell r="H160" t="str">
            <v>Environmental policy</v>
          </cell>
          <cell r="I160" t="str">
            <v>Irrigation system</v>
          </cell>
        </row>
        <row r="161">
          <cell r="H161" t="str">
            <v>Foreign policy</v>
          </cell>
          <cell r="I161" t="str">
            <v>Community-based adaptation</v>
          </cell>
        </row>
        <row r="162">
          <cell r="H162" t="str">
            <v>Health policy</v>
          </cell>
          <cell r="I162" t="str">
            <v>Erosion control</v>
          </cell>
        </row>
        <row r="163">
          <cell r="H163" t="str">
            <v>Housing policy</v>
          </cell>
          <cell r="I163" t="str">
            <v>Soil water conservation</v>
          </cell>
        </row>
        <row r="164">
          <cell r="H164" t="str">
            <v>Human resource policies</v>
          </cell>
          <cell r="I164" t="str">
            <v>Microfinance</v>
          </cell>
        </row>
        <row r="165">
          <cell r="H165" t="str">
            <v>Information policy</v>
          </cell>
          <cell r="I165" t="str">
            <v>Special Program for women</v>
          </cell>
        </row>
        <row r="166">
          <cell r="H166" t="str">
            <v>Macroeconomic policy</v>
          </cell>
          <cell r="I166" t="str">
            <v>Livelihoods</v>
          </cell>
        </row>
        <row r="167">
          <cell r="H167" t="str">
            <v>Monetary policy</v>
          </cell>
          <cell r="I167" t="str">
            <v>Water storage</v>
          </cell>
        </row>
        <row r="168">
          <cell r="H168" t="str">
            <v>Population policy</v>
          </cell>
          <cell r="I168" t="str">
            <v>ICT and information dissemination</v>
          </cell>
        </row>
        <row r="169">
          <cell r="H169" t="str">
            <v>Private policy</v>
          </cell>
        </row>
        <row r="170">
          <cell r="H170" t="str">
            <v>Public policy</v>
          </cell>
        </row>
        <row r="171">
          <cell r="H171" t="str">
            <v>Science policy</v>
          </cell>
        </row>
        <row r="172">
          <cell r="H172" t="str">
            <v>Social policy</v>
          </cell>
        </row>
        <row r="173">
          <cell r="H173" t="str">
            <v>Transportation policy</v>
          </cell>
        </row>
        <row r="174">
          <cell r="H174" t="str">
            <v>Urban policy</v>
          </cell>
        </row>
        <row r="175">
          <cell r="H175" t="str">
            <v>Water policy</v>
          </cell>
        </row>
        <row r="176">
          <cell r="H176" t="str">
            <v>Other policy</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liquats-au-31-déc USD"/>
      <sheetName val="Overview"/>
      <sheetName val="FinancialData"/>
      <sheetName val="Procurement"/>
      <sheetName val="Risk Assesment"/>
      <sheetName val="Rating"/>
      <sheetName val="Lessons Learned"/>
      <sheetName val="Results Tracker-exemple"/>
      <sheetName val="Project Indicators0"/>
      <sheetName val="Results Tracker"/>
    </sheetNames>
    <sheetDataSet>
      <sheetData sheetId="0"/>
      <sheetData sheetId="1"/>
      <sheetData sheetId="2"/>
      <sheetData sheetId="3"/>
      <sheetData sheetId="4"/>
      <sheetData sheetId="5"/>
      <sheetData sheetId="6"/>
      <sheetData sheetId="7">
        <row r="146">
          <cell r="G146" t="str">
            <v>Community</v>
          </cell>
        </row>
        <row r="147">
          <cell r="G147" t="str">
            <v>Multi-community</v>
          </cell>
        </row>
        <row r="148">
          <cell r="G148" t="str">
            <v>Departmental</v>
          </cell>
        </row>
        <row r="149">
          <cell r="G149" t="str">
            <v>National</v>
          </cell>
        </row>
      </sheetData>
      <sheetData sheetId="8"/>
      <sheetData sheetId="9"/>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TBA"/>
      <sheetName val="Contrat Spécifique"/>
      <sheetName val="Gantt"/>
      <sheetName val="Gantt EE"/>
      <sheetName val="Feuil1"/>
      <sheetName val="Vérification PTBA2"/>
      <sheetName val="Délégué-Engagé"/>
      <sheetName val="PTBA 2016-2017"/>
      <sheetName val="PTBA 2016"/>
      <sheetName val="Récap0"/>
      <sheetName val="Reliquats0"/>
      <sheetName val="Reliquats-au-30-sept"/>
      <sheetName val="Reliquats-au-31-déc"/>
      <sheetName val="Reliquats-au-31-déc USD"/>
      <sheetName val="Récap"/>
      <sheetName val="Réalisation de formations"/>
      <sheetName val="Raticipation Partenaires"/>
    </sheetNames>
    <sheetDataSet>
      <sheetData sheetId="0"/>
      <sheetData sheetId="1"/>
      <sheetData sheetId="2"/>
      <sheetData sheetId="3"/>
      <sheetData sheetId="4"/>
      <sheetData sheetId="5"/>
      <sheetData sheetId="6"/>
      <sheetData sheetId="7"/>
      <sheetData sheetId="8">
        <row r="1">
          <cell r="A1">
            <v>9.6446078710224494</v>
          </cell>
        </row>
        <row r="50">
          <cell r="F50">
            <v>100000</v>
          </cell>
        </row>
      </sheetData>
      <sheetData sheetId="9"/>
      <sheetData sheetId="10"/>
      <sheetData sheetId="11"/>
      <sheetData sheetId="12">
        <row r="5">
          <cell r="F5">
            <v>9270000</v>
          </cell>
          <cell r="I5">
            <v>9270000</v>
          </cell>
          <cell r="L5">
            <v>9270000</v>
          </cell>
        </row>
        <row r="6">
          <cell r="F6">
            <v>2750000</v>
          </cell>
          <cell r="I6">
            <v>2750000</v>
          </cell>
          <cell r="L6">
            <v>2750000</v>
          </cell>
        </row>
        <row r="7">
          <cell r="I7">
            <v>2000000</v>
          </cell>
          <cell r="L7">
            <v>2000000</v>
          </cell>
        </row>
        <row r="8">
          <cell r="F8">
            <v>1700000</v>
          </cell>
          <cell r="I8">
            <v>1500000</v>
          </cell>
          <cell r="L8">
            <v>1500000</v>
          </cell>
        </row>
        <row r="9">
          <cell r="F9">
            <v>1600000</v>
          </cell>
          <cell r="I9">
            <v>1452114</v>
          </cell>
          <cell r="J9">
            <v>14521.139999999898</v>
          </cell>
          <cell r="L9">
            <v>733116</v>
          </cell>
        </row>
        <row r="10">
          <cell r="F10">
            <v>100000</v>
          </cell>
          <cell r="I10">
            <v>0</v>
          </cell>
        </row>
        <row r="12">
          <cell r="F12">
            <v>6000000</v>
          </cell>
          <cell r="I12">
            <v>4881600</v>
          </cell>
          <cell r="J12">
            <v>48816</v>
          </cell>
        </row>
        <row r="13">
          <cell r="F13">
            <v>1800000</v>
          </cell>
          <cell r="I13">
            <v>960000</v>
          </cell>
          <cell r="J13">
            <v>9600</v>
          </cell>
        </row>
        <row r="15">
          <cell r="F15">
            <v>1040000</v>
          </cell>
          <cell r="I15">
            <v>899997.71</v>
          </cell>
        </row>
        <row r="16">
          <cell r="F16">
            <v>200000</v>
          </cell>
          <cell r="I16">
            <v>143340</v>
          </cell>
          <cell r="L16">
            <v>143340</v>
          </cell>
        </row>
        <row r="17">
          <cell r="F17">
            <v>370000</v>
          </cell>
          <cell r="I17">
            <v>223752</v>
          </cell>
          <cell r="L17">
            <v>208089.32</v>
          </cell>
        </row>
        <row r="18">
          <cell r="I18">
            <v>97800</v>
          </cell>
          <cell r="L18">
            <v>97800</v>
          </cell>
        </row>
        <row r="19">
          <cell r="I19">
            <v>22141.06</v>
          </cell>
          <cell r="L19">
            <v>22141.06</v>
          </cell>
        </row>
        <row r="20">
          <cell r="I20">
            <v>22072.36</v>
          </cell>
          <cell r="L20">
            <v>0</v>
          </cell>
        </row>
        <row r="21">
          <cell r="I21">
            <v>27151.200000000001</v>
          </cell>
          <cell r="L21">
            <v>27151.200000000001</v>
          </cell>
        </row>
        <row r="22">
          <cell r="F22">
            <v>151500</v>
          </cell>
          <cell r="I22">
            <v>143088</v>
          </cell>
          <cell r="L22">
            <v>143088</v>
          </cell>
        </row>
        <row r="23">
          <cell r="F23">
            <v>100000</v>
          </cell>
          <cell r="I23">
            <v>100000</v>
          </cell>
        </row>
        <row r="24">
          <cell r="F24">
            <v>100000</v>
          </cell>
          <cell r="I24">
            <v>100000</v>
          </cell>
          <cell r="L24">
            <v>100000</v>
          </cell>
        </row>
        <row r="25">
          <cell r="F25">
            <v>100000</v>
          </cell>
          <cell r="I25">
            <v>100000</v>
          </cell>
          <cell r="L25">
            <v>100000</v>
          </cell>
        </row>
        <row r="26">
          <cell r="F26">
            <v>150000</v>
          </cell>
          <cell r="I26">
            <v>100100</v>
          </cell>
          <cell r="L26">
            <v>100100</v>
          </cell>
        </row>
        <row r="27">
          <cell r="I27">
            <v>49742</v>
          </cell>
          <cell r="L27">
            <v>0</v>
          </cell>
        </row>
      </sheetData>
      <sheetData sheetId="13">
        <row r="1">
          <cell r="E1">
            <v>9.6446078710224494</v>
          </cell>
        </row>
      </sheetData>
      <sheetData sheetId="14"/>
      <sheetData sheetId="15"/>
      <sheetData sheetId="1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http://andzoa.ma/fr/2016/01/26/atelier-de-demarrage-du-pacczo/" TargetMode="External"/><Relationship Id="rId2" Type="http://schemas.openxmlformats.org/officeDocument/2006/relationships/hyperlink" Target="mailto:h.felloun@ada.gov.ma" TargetMode="External"/><Relationship Id="rId1" Type="http://schemas.openxmlformats.org/officeDocument/2006/relationships/hyperlink" Target="mailto:nboudrm@yahoo.com" TargetMode="External"/><Relationship Id="rId6" Type="http://schemas.openxmlformats.org/officeDocument/2006/relationships/drawing" Target="../drawings/drawing1.xml"/><Relationship Id="rId5" Type="http://schemas.openxmlformats.org/officeDocument/2006/relationships/printerSettings" Target="../printerSettings/printerSettings2.bin"/><Relationship Id="rId4" Type="http://schemas.openxmlformats.org/officeDocument/2006/relationships/hyperlink" Target="mailto:oubrhou@gmail.com"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mailto:oubrhou@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X75"/>
  <sheetViews>
    <sheetView showGridLines="0" topLeftCell="G18" workbookViewId="0">
      <selection activeCell="R9" sqref="R9"/>
    </sheetView>
  </sheetViews>
  <sheetFormatPr defaultColWidth="11.5703125" defaultRowHeight="15" x14ac:dyDescent="0.25"/>
  <cols>
    <col min="1" max="1" width="12.85546875" bestFit="1" customWidth="1"/>
    <col min="2" max="2" width="0.85546875" customWidth="1"/>
    <col min="3" max="3" width="4.28515625" customWidth="1"/>
    <col min="4" max="4" width="5.42578125" customWidth="1"/>
    <col min="5" max="5" width="29.85546875" customWidth="1"/>
    <col min="6" max="6" width="10.7109375" customWidth="1"/>
    <col min="7" max="7" width="10.28515625" customWidth="1"/>
    <col min="8" max="8" width="13.140625" customWidth="1"/>
    <col min="9" max="9" width="10.28515625" customWidth="1"/>
    <col min="10" max="10" width="9.7109375" customWidth="1"/>
    <col min="11" max="12" width="10.28515625" customWidth="1"/>
    <col min="13" max="13" width="5.28515625" style="256" customWidth="1"/>
    <col min="14" max="14" width="10" customWidth="1"/>
    <col min="15" max="15" width="0.85546875" customWidth="1"/>
    <col min="16" max="16" width="12.85546875" bestFit="1" customWidth="1"/>
    <col min="17" max="17" width="13.7109375" bestFit="1" customWidth="1"/>
    <col min="18" max="18" width="32.5703125" bestFit="1" customWidth="1"/>
    <col min="19" max="19" width="15.28515625" bestFit="1" customWidth="1"/>
    <col min="20" max="24" width="12.85546875" bestFit="1" customWidth="1"/>
  </cols>
  <sheetData>
    <row r="1" spans="1:21" x14ac:dyDescent="0.25">
      <c r="I1">
        <f>'[5]Reliquats-au-31-déc USD'!E1</f>
        <v>9.6446078710224494</v>
      </c>
    </row>
    <row r="2" spans="1:21" ht="6.75" customHeight="1" x14ac:dyDescent="0.25"/>
    <row r="3" spans="1:21" ht="15" customHeight="1" x14ac:dyDescent="0.25">
      <c r="C3" s="432" t="s">
        <v>661</v>
      </c>
      <c r="D3" s="433"/>
      <c r="E3" s="436" t="s">
        <v>662</v>
      </c>
      <c r="F3" s="424" t="s">
        <v>663</v>
      </c>
      <c r="G3" s="424" t="s">
        <v>664</v>
      </c>
      <c r="H3" s="437" t="s">
        <v>665</v>
      </c>
      <c r="I3" s="438" t="s">
        <v>666</v>
      </c>
      <c r="J3" s="439"/>
      <c r="K3" s="420" t="s">
        <v>667</v>
      </c>
      <c r="L3" s="422" t="s">
        <v>668</v>
      </c>
      <c r="M3" s="424" t="s">
        <v>669</v>
      </c>
      <c r="N3" s="422" t="s">
        <v>670</v>
      </c>
    </row>
    <row r="4" spans="1:21" ht="22.5" customHeight="1" x14ac:dyDescent="0.25">
      <c r="C4" s="434"/>
      <c r="D4" s="435"/>
      <c r="E4" s="436"/>
      <c r="F4" s="425"/>
      <c r="G4" s="425"/>
      <c r="H4" s="437"/>
      <c r="I4" s="257" t="s">
        <v>671</v>
      </c>
      <c r="J4" s="257" t="s">
        <v>672</v>
      </c>
      <c r="K4" s="421"/>
      <c r="L4" s="423"/>
      <c r="M4" s="425"/>
      <c r="N4" s="423"/>
      <c r="S4" s="324">
        <f>I9+J9</f>
        <v>1466635.14</v>
      </c>
      <c r="T4" s="316">
        <f t="shared" ref="T4:T10" si="0">S4/$I$1</f>
        <v>152067.88701141026</v>
      </c>
    </row>
    <row r="5" spans="1:21" x14ac:dyDescent="0.25">
      <c r="C5" s="426" t="s">
        <v>673</v>
      </c>
      <c r="D5" s="429" t="s">
        <v>674</v>
      </c>
      <c r="E5" s="258" t="s">
        <v>675</v>
      </c>
      <c r="F5" s="313">
        <v>9270000</v>
      </c>
      <c r="G5" s="259"/>
      <c r="H5" s="260" t="s">
        <v>676</v>
      </c>
      <c r="I5" s="259">
        <v>9270000</v>
      </c>
      <c r="J5" s="259"/>
      <c r="K5" s="261">
        <f>F5-I5-J5</f>
        <v>0</v>
      </c>
      <c r="L5" s="259">
        <v>9270000</v>
      </c>
      <c r="M5" s="262">
        <f t="shared" ref="M5:M8" si="1">L5/I5</f>
        <v>1</v>
      </c>
      <c r="N5" s="261">
        <f>I5+J5-L5</f>
        <v>0</v>
      </c>
    </row>
    <row r="6" spans="1:21" x14ac:dyDescent="0.25">
      <c r="A6" s="314">
        <v>270000</v>
      </c>
      <c r="C6" s="427"/>
      <c r="D6" s="430"/>
      <c r="E6" s="258" t="s">
        <v>677</v>
      </c>
      <c r="F6" s="313">
        <v>2750000</v>
      </c>
      <c r="G6" s="259"/>
      <c r="H6" s="263" t="s">
        <v>676</v>
      </c>
      <c r="I6" s="259">
        <v>2750000</v>
      </c>
      <c r="J6" s="259"/>
      <c r="K6" s="264">
        <f t="shared" ref="K6:K16" si="2">F6-I6-J6</f>
        <v>0</v>
      </c>
      <c r="L6" s="259">
        <v>2750000</v>
      </c>
      <c r="M6" s="265">
        <f t="shared" si="1"/>
        <v>1</v>
      </c>
      <c r="N6" s="264">
        <f t="shared" ref="N6:N27" si="3">I6+J6-L6</f>
        <v>0</v>
      </c>
      <c r="P6" s="266"/>
      <c r="Q6" t="s">
        <v>683</v>
      </c>
      <c r="R6" s="328" t="s">
        <v>770</v>
      </c>
      <c r="S6" s="315">
        <v>1452114</v>
      </c>
      <c r="T6" s="316">
        <f t="shared" si="0"/>
        <v>150562.26436773295</v>
      </c>
      <c r="U6" s="317"/>
    </row>
    <row r="7" spans="1:21" x14ac:dyDescent="0.25">
      <c r="A7" s="314">
        <v>22290000</v>
      </c>
      <c r="C7" s="427"/>
      <c r="D7" s="431"/>
      <c r="E7" s="258" t="s">
        <v>678</v>
      </c>
      <c r="F7" s="313"/>
      <c r="G7" s="259">
        <v>2000000</v>
      </c>
      <c r="H7" s="263" t="s">
        <v>676</v>
      </c>
      <c r="I7" s="259">
        <v>2000000</v>
      </c>
      <c r="J7" s="259"/>
      <c r="K7" s="264">
        <f t="shared" si="2"/>
        <v>-2000000</v>
      </c>
      <c r="L7" s="259">
        <v>2000000</v>
      </c>
      <c r="M7" s="265">
        <f t="shared" si="1"/>
        <v>1</v>
      </c>
      <c r="N7" s="264">
        <f t="shared" si="3"/>
        <v>0</v>
      </c>
      <c r="R7" t="s">
        <v>771</v>
      </c>
      <c r="S7" s="278">
        <v>1494000</v>
      </c>
      <c r="T7" s="317">
        <f t="shared" si="0"/>
        <v>154905.20920905177</v>
      </c>
    </row>
    <row r="8" spans="1:21" x14ac:dyDescent="0.25">
      <c r="C8" s="427"/>
      <c r="D8" s="267" t="s">
        <v>679</v>
      </c>
      <c r="E8" s="258" t="s">
        <v>680</v>
      </c>
      <c r="F8" s="313">
        <v>1700000</v>
      </c>
      <c r="G8" s="259"/>
      <c r="H8" s="263" t="s">
        <v>681</v>
      </c>
      <c r="I8" s="259">
        <v>1500000</v>
      </c>
      <c r="J8" s="259"/>
      <c r="K8" s="264">
        <f t="shared" si="2"/>
        <v>200000</v>
      </c>
      <c r="L8" s="259">
        <v>1500000</v>
      </c>
      <c r="M8" s="265">
        <f t="shared" si="1"/>
        <v>1</v>
      </c>
      <c r="N8" s="264">
        <f t="shared" si="3"/>
        <v>0</v>
      </c>
    </row>
    <row r="9" spans="1:21" x14ac:dyDescent="0.25">
      <c r="C9" s="427"/>
      <c r="D9" s="267" t="s">
        <v>682</v>
      </c>
      <c r="E9" s="258" t="s">
        <v>772</v>
      </c>
      <c r="F9" s="259">
        <v>1600000</v>
      </c>
      <c r="G9" s="259"/>
      <c r="H9" s="263" t="s">
        <v>683</v>
      </c>
      <c r="I9" s="318">
        <v>1452114</v>
      </c>
      <c r="J9" s="259">
        <f>1466635.14-1452114</f>
        <v>14521.139999999898</v>
      </c>
      <c r="K9" s="264">
        <f t="shared" si="2"/>
        <v>133364.8600000001</v>
      </c>
      <c r="L9" s="264">
        <v>733116</v>
      </c>
      <c r="M9" s="265">
        <f>L9/I9</f>
        <v>0.50486118858436735</v>
      </c>
      <c r="N9" s="264">
        <f t="shared" si="3"/>
        <v>733519.1399999999</v>
      </c>
      <c r="P9" s="268"/>
      <c r="Q9" s="319" t="s">
        <v>692</v>
      </c>
      <c r="R9" s="328" t="s">
        <v>773</v>
      </c>
      <c r="S9" s="315">
        <v>394344</v>
      </c>
      <c r="T9" s="316">
        <f t="shared" si="0"/>
        <v>40887.509919902484</v>
      </c>
    </row>
    <row r="10" spans="1:21" x14ac:dyDescent="0.25">
      <c r="C10" s="428"/>
      <c r="D10" s="267" t="s">
        <v>682</v>
      </c>
      <c r="E10" s="258" t="s">
        <v>684</v>
      </c>
      <c r="F10" s="259">
        <f>'[5]PTBA 2016'!F50</f>
        <v>100000</v>
      </c>
      <c r="G10" s="259"/>
      <c r="H10" s="263"/>
      <c r="I10" s="269">
        <v>0</v>
      </c>
      <c r="J10" s="269"/>
      <c r="K10" s="264">
        <f t="shared" si="2"/>
        <v>100000</v>
      </c>
      <c r="L10" s="264"/>
      <c r="M10" s="270" t="s">
        <v>685</v>
      </c>
      <c r="N10" s="264">
        <f t="shared" si="3"/>
        <v>0</v>
      </c>
      <c r="R10" t="s">
        <v>774</v>
      </c>
      <c r="S10" s="278">
        <v>304800</v>
      </c>
      <c r="T10" s="317">
        <f t="shared" si="0"/>
        <v>31603.15111574229</v>
      </c>
    </row>
    <row r="11" spans="1:21" ht="7.5" customHeight="1" x14ac:dyDescent="0.25">
      <c r="F11" s="271"/>
      <c r="G11" s="271"/>
      <c r="H11" s="6"/>
      <c r="I11" s="271"/>
      <c r="J11" s="271"/>
      <c r="K11" s="6"/>
      <c r="L11" s="6"/>
      <c r="M11" s="272"/>
      <c r="N11" s="272"/>
      <c r="P11" s="268"/>
    </row>
    <row r="12" spans="1:21" x14ac:dyDescent="0.25">
      <c r="C12" s="440" t="s">
        <v>775</v>
      </c>
      <c r="D12" s="440"/>
      <c r="E12" s="440"/>
      <c r="F12" s="313">
        <v>6000000</v>
      </c>
      <c r="G12" s="259"/>
      <c r="H12" s="263" t="s">
        <v>686</v>
      </c>
      <c r="I12" s="318">
        <v>4881600</v>
      </c>
      <c r="J12" s="259">
        <f>4930416-4881600</f>
        <v>48816</v>
      </c>
      <c r="K12" s="264">
        <f t="shared" si="2"/>
        <v>1069584</v>
      </c>
      <c r="L12" s="264"/>
      <c r="M12" s="265">
        <f t="shared" ref="M12:M29" si="4">L12/I12</f>
        <v>0</v>
      </c>
      <c r="N12" s="264">
        <f t="shared" si="3"/>
        <v>4930416</v>
      </c>
    </row>
    <row r="13" spans="1:21" x14ac:dyDescent="0.25">
      <c r="C13" s="440" t="s">
        <v>776</v>
      </c>
      <c r="D13" s="440"/>
      <c r="E13" s="440"/>
      <c r="F13" s="313">
        <v>1800000</v>
      </c>
      <c r="G13" s="259"/>
      <c r="H13" s="263" t="s">
        <v>687</v>
      </c>
      <c r="I13" s="318">
        <v>960000</v>
      </c>
      <c r="J13" s="259">
        <f>969600-960000</f>
        <v>9600</v>
      </c>
      <c r="K13" s="264">
        <f t="shared" si="2"/>
        <v>830400</v>
      </c>
      <c r="L13" s="264"/>
      <c r="M13" s="265">
        <f t="shared" si="4"/>
        <v>0</v>
      </c>
      <c r="N13" s="264">
        <f t="shared" si="3"/>
        <v>969600</v>
      </c>
      <c r="P13" s="268"/>
      <c r="Q13" t="s">
        <v>777</v>
      </c>
      <c r="R13" t="s">
        <v>778</v>
      </c>
      <c r="S13" s="278">
        <v>9313920</v>
      </c>
      <c r="T13" s="317">
        <f t="shared" ref="T13:T15" si="5">S13/$I$1</f>
        <v>965712.66811002116</v>
      </c>
    </row>
    <row r="14" spans="1:21" x14ac:dyDescent="0.25">
      <c r="F14" s="271"/>
      <c r="G14" s="271"/>
      <c r="H14" s="6"/>
      <c r="I14" s="271"/>
      <c r="J14" s="271"/>
      <c r="K14" s="6"/>
      <c r="L14" s="6"/>
      <c r="M14" s="272"/>
      <c r="N14" s="6"/>
      <c r="P14" s="268"/>
      <c r="R14" s="328" t="s">
        <v>779</v>
      </c>
      <c r="S14" s="315">
        <v>4881600</v>
      </c>
      <c r="T14" s="316">
        <f t="shared" si="5"/>
        <v>506148.10527102218</v>
      </c>
    </row>
    <row r="15" spans="1:21" ht="15" customHeight="1" x14ac:dyDescent="0.25">
      <c r="C15" s="441" t="s">
        <v>688</v>
      </c>
      <c r="D15" s="426" t="s">
        <v>689</v>
      </c>
      <c r="E15" s="258" t="s">
        <v>780</v>
      </c>
      <c r="F15" s="313">
        <v>1040000</v>
      </c>
      <c r="G15" s="259"/>
      <c r="H15" s="263" t="s">
        <v>690</v>
      </c>
      <c r="I15" s="259">
        <v>1040000</v>
      </c>
      <c r="J15" s="259"/>
      <c r="K15" s="264">
        <f t="shared" si="2"/>
        <v>0</v>
      </c>
      <c r="L15" s="259">
        <v>1040000</v>
      </c>
      <c r="M15" s="265">
        <f t="shared" si="4"/>
        <v>1</v>
      </c>
      <c r="N15" s="264">
        <f t="shared" si="3"/>
        <v>0</v>
      </c>
      <c r="R15" t="s">
        <v>781</v>
      </c>
      <c r="S15" s="278">
        <v>4982400</v>
      </c>
      <c r="T15" s="317">
        <f t="shared" si="5"/>
        <v>516599.5410730787</v>
      </c>
    </row>
    <row r="16" spans="1:21" x14ac:dyDescent="0.25">
      <c r="C16" s="441"/>
      <c r="D16" s="427"/>
      <c r="E16" s="258" t="s">
        <v>782</v>
      </c>
      <c r="F16" s="273">
        <v>200000</v>
      </c>
      <c r="G16" s="273"/>
      <c r="H16" s="263" t="s">
        <v>691</v>
      </c>
      <c r="I16" s="318">
        <v>143340</v>
      </c>
      <c r="J16" s="259"/>
      <c r="K16" s="264">
        <f t="shared" si="2"/>
        <v>56660</v>
      </c>
      <c r="L16" s="259">
        <v>143340</v>
      </c>
      <c r="M16" s="265">
        <f t="shared" si="4"/>
        <v>1</v>
      </c>
      <c r="N16" s="264">
        <f t="shared" si="3"/>
        <v>0</v>
      </c>
    </row>
    <row r="17" spans="3:20" ht="15" customHeight="1" x14ac:dyDescent="0.25">
      <c r="C17" s="441"/>
      <c r="D17" s="427"/>
      <c r="E17" s="442" t="s">
        <v>783</v>
      </c>
      <c r="F17" s="454">
        <f>325000+45000</f>
        <v>370000</v>
      </c>
      <c r="G17" s="296"/>
      <c r="H17" s="263" t="s">
        <v>692</v>
      </c>
      <c r="I17" s="320">
        <v>223752</v>
      </c>
      <c r="J17" s="259"/>
      <c r="K17" s="446">
        <f>SUM(F17:F21)-SUM(I17:I21)-SUM(J17:J21)</f>
        <v>-22916.619999999995</v>
      </c>
      <c r="L17" s="259">
        <v>208089.32</v>
      </c>
      <c r="M17" s="265">
        <f t="shared" si="4"/>
        <v>0.92999982123064828</v>
      </c>
      <c r="N17" s="264">
        <f t="shared" si="3"/>
        <v>15662.679999999993</v>
      </c>
    </row>
    <row r="18" spans="3:20" x14ac:dyDescent="0.25">
      <c r="C18" s="441"/>
      <c r="D18" s="427"/>
      <c r="E18" s="443"/>
      <c r="F18" s="459"/>
      <c r="G18" s="298"/>
      <c r="H18" s="263" t="s">
        <v>693</v>
      </c>
      <c r="I18" s="318">
        <v>97800</v>
      </c>
      <c r="J18" s="259"/>
      <c r="K18" s="447"/>
      <c r="L18" s="259">
        <v>97800</v>
      </c>
      <c r="M18" s="265">
        <f t="shared" si="4"/>
        <v>1</v>
      </c>
      <c r="N18" s="264">
        <f t="shared" si="3"/>
        <v>0</v>
      </c>
      <c r="Q18" t="s">
        <v>784</v>
      </c>
      <c r="R18" t="s">
        <v>785</v>
      </c>
      <c r="S18" s="278">
        <v>840000</v>
      </c>
      <c r="T18" s="317">
        <f t="shared" ref="T18:T26" si="6">S18/$I$1</f>
        <v>87095.298350470883</v>
      </c>
    </row>
    <row r="19" spans="3:20" x14ac:dyDescent="0.25">
      <c r="C19" s="441"/>
      <c r="D19" s="427"/>
      <c r="E19" s="443"/>
      <c r="F19" s="455"/>
      <c r="G19" s="297"/>
      <c r="H19" s="263" t="s">
        <v>694</v>
      </c>
      <c r="I19" s="318">
        <v>22141.06</v>
      </c>
      <c r="J19" s="259"/>
      <c r="K19" s="447"/>
      <c r="L19" s="259">
        <v>22141.06</v>
      </c>
      <c r="M19" s="265">
        <f t="shared" si="4"/>
        <v>1</v>
      </c>
      <c r="N19" s="264">
        <f t="shared" si="3"/>
        <v>0</v>
      </c>
      <c r="P19" s="278"/>
      <c r="R19" t="s">
        <v>786</v>
      </c>
      <c r="S19" s="278">
        <v>1301520</v>
      </c>
      <c r="T19" s="317">
        <f t="shared" si="6"/>
        <v>134947.94370131532</v>
      </c>
    </row>
    <row r="20" spans="3:20" x14ac:dyDescent="0.25">
      <c r="C20" s="441"/>
      <c r="D20" s="427"/>
      <c r="E20" s="443"/>
      <c r="F20" s="297"/>
      <c r="G20" s="297">
        <v>22072.36</v>
      </c>
      <c r="H20" s="263" t="s">
        <v>695</v>
      </c>
      <c r="I20" s="321">
        <v>22072.36</v>
      </c>
      <c r="J20" s="279"/>
      <c r="K20" s="447"/>
      <c r="L20" s="259">
        <v>0</v>
      </c>
      <c r="M20" s="265">
        <f t="shared" si="4"/>
        <v>0</v>
      </c>
      <c r="N20" s="264">
        <f t="shared" si="3"/>
        <v>22072.36</v>
      </c>
      <c r="R20" t="s">
        <v>787</v>
      </c>
      <c r="S20" s="278">
        <v>1380000</v>
      </c>
      <c r="T20" s="317">
        <f t="shared" si="6"/>
        <v>143085.13300434503</v>
      </c>
    </row>
    <row r="21" spans="3:20" x14ac:dyDescent="0.25">
      <c r="C21" s="441"/>
      <c r="D21" s="427"/>
      <c r="E21" s="444"/>
      <c r="F21" s="297"/>
      <c r="G21" s="297">
        <v>27251.200000000001</v>
      </c>
      <c r="H21" s="263" t="s">
        <v>696</v>
      </c>
      <c r="I21" s="321">
        <v>27151.200000000001</v>
      </c>
      <c r="J21" s="279"/>
      <c r="K21" s="448"/>
      <c r="L21" s="322">
        <v>27151.200000000001</v>
      </c>
      <c r="M21" s="265">
        <f t="shared" si="4"/>
        <v>1</v>
      </c>
      <c r="N21" s="264">
        <f t="shared" si="3"/>
        <v>0</v>
      </c>
      <c r="R21" t="s">
        <v>788</v>
      </c>
      <c r="S21" s="278">
        <v>1164000</v>
      </c>
      <c r="T21" s="317">
        <f t="shared" si="6"/>
        <v>120689.19914279536</v>
      </c>
    </row>
    <row r="22" spans="3:20" x14ac:dyDescent="0.25">
      <c r="C22" s="441"/>
      <c r="D22" s="427"/>
      <c r="E22" s="258" t="s">
        <v>789</v>
      </c>
      <c r="F22" s="273">
        <v>151500</v>
      </c>
      <c r="G22" s="273"/>
      <c r="H22" s="260" t="s">
        <v>697</v>
      </c>
      <c r="I22" s="318">
        <v>143088</v>
      </c>
      <c r="J22" s="259"/>
      <c r="K22" s="261">
        <f t="shared" ref="K22:K25" si="7">F22-I22-J22</f>
        <v>8412</v>
      </c>
      <c r="L22" s="259">
        <v>143088</v>
      </c>
      <c r="M22" s="262">
        <f t="shared" si="4"/>
        <v>1</v>
      </c>
      <c r="N22" s="261">
        <f t="shared" si="3"/>
        <v>0</v>
      </c>
      <c r="R22" t="s">
        <v>790</v>
      </c>
      <c r="S22" s="278">
        <v>1197996</v>
      </c>
      <c r="T22" s="317">
        <f t="shared" si="6"/>
        <v>124214.07028889371</v>
      </c>
    </row>
    <row r="23" spans="3:20" ht="15" customHeight="1" x14ac:dyDescent="0.25">
      <c r="C23" s="441"/>
      <c r="D23" s="449" t="s">
        <v>698</v>
      </c>
      <c r="E23" s="258" t="s">
        <v>791</v>
      </c>
      <c r="F23" s="273">
        <v>100000</v>
      </c>
      <c r="G23" s="273"/>
      <c r="H23" s="260"/>
      <c r="I23" s="259">
        <v>87600</v>
      </c>
      <c r="J23" s="259"/>
      <c r="K23" s="261">
        <f t="shared" si="7"/>
        <v>12400</v>
      </c>
      <c r="L23" s="259">
        <v>87600</v>
      </c>
      <c r="M23" s="262">
        <f t="shared" si="4"/>
        <v>1</v>
      </c>
      <c r="N23" s="261">
        <f t="shared" si="3"/>
        <v>0</v>
      </c>
      <c r="R23" s="328" t="s">
        <v>778</v>
      </c>
      <c r="S23" s="315">
        <v>960000</v>
      </c>
      <c r="T23" s="316">
        <f t="shared" si="6"/>
        <v>99537.48382910958</v>
      </c>
    </row>
    <row r="24" spans="3:20" x14ac:dyDescent="0.25">
      <c r="C24" s="441"/>
      <c r="D24" s="450"/>
      <c r="E24" s="258" t="s">
        <v>792</v>
      </c>
      <c r="F24" s="273">
        <v>100000</v>
      </c>
      <c r="G24" s="273"/>
      <c r="H24" s="260" t="s">
        <v>699</v>
      </c>
      <c r="I24" s="318">
        <v>100000</v>
      </c>
      <c r="J24" s="259"/>
      <c r="K24" s="261">
        <f t="shared" si="7"/>
        <v>0</v>
      </c>
      <c r="L24" s="261">
        <v>100000</v>
      </c>
      <c r="M24" s="262">
        <f t="shared" si="4"/>
        <v>1</v>
      </c>
      <c r="N24" s="261">
        <f t="shared" si="3"/>
        <v>0</v>
      </c>
      <c r="R24" t="s">
        <v>793</v>
      </c>
      <c r="S24" s="278">
        <v>1149960</v>
      </c>
      <c r="T24" s="317">
        <f t="shared" si="6"/>
        <v>119233.46344179464</v>
      </c>
    </row>
    <row r="25" spans="3:20" x14ac:dyDescent="0.25">
      <c r="C25" s="441"/>
      <c r="D25" s="450"/>
      <c r="E25" s="258" t="s">
        <v>794</v>
      </c>
      <c r="F25" s="273">
        <v>100000</v>
      </c>
      <c r="G25" s="273"/>
      <c r="H25" s="260" t="s">
        <v>700</v>
      </c>
      <c r="I25" s="318">
        <v>100000</v>
      </c>
      <c r="J25" s="259"/>
      <c r="K25" s="261">
        <f t="shared" si="7"/>
        <v>0</v>
      </c>
      <c r="L25" s="261">
        <v>100000</v>
      </c>
      <c r="M25" s="262">
        <f t="shared" si="4"/>
        <v>1</v>
      </c>
      <c r="N25" s="261">
        <f t="shared" si="3"/>
        <v>0</v>
      </c>
      <c r="R25" t="s">
        <v>795</v>
      </c>
      <c r="S25" s="278">
        <v>1198740</v>
      </c>
      <c r="T25" s="317">
        <f t="shared" si="6"/>
        <v>124291.21183886126</v>
      </c>
    </row>
    <row r="26" spans="3:20" x14ac:dyDescent="0.25">
      <c r="C26" s="441"/>
      <c r="D26" s="450"/>
      <c r="E26" s="452" t="s">
        <v>796</v>
      </c>
      <c r="F26" s="454">
        <v>150000</v>
      </c>
      <c r="G26" s="273"/>
      <c r="H26" s="260" t="s">
        <v>701</v>
      </c>
      <c r="I26" s="318">
        <v>100100</v>
      </c>
      <c r="J26" s="259"/>
      <c r="K26" s="456">
        <f>SUM(F26)-SUM(I26:I27)-SUM(J26:J27)</f>
        <v>158</v>
      </c>
      <c r="L26" s="261">
        <v>100100</v>
      </c>
      <c r="M26" s="262">
        <f t="shared" si="4"/>
        <v>1</v>
      </c>
      <c r="N26" s="261">
        <f t="shared" si="3"/>
        <v>0</v>
      </c>
      <c r="R26" t="s">
        <v>797</v>
      </c>
      <c r="S26" s="278">
        <v>1152000</v>
      </c>
      <c r="T26" s="317">
        <f t="shared" si="6"/>
        <v>119444.98059493149</v>
      </c>
    </row>
    <row r="27" spans="3:20" x14ac:dyDescent="0.25">
      <c r="C27" s="441"/>
      <c r="D27" s="451"/>
      <c r="E27" s="453"/>
      <c r="F27" s="455"/>
      <c r="G27" s="273">
        <v>49742</v>
      </c>
      <c r="H27" s="260" t="s">
        <v>702</v>
      </c>
      <c r="I27" s="318">
        <v>49742</v>
      </c>
      <c r="J27" s="273"/>
      <c r="K27" s="457"/>
      <c r="L27" s="273">
        <v>0</v>
      </c>
      <c r="M27" s="262">
        <f t="shared" si="4"/>
        <v>0</v>
      </c>
      <c r="N27" s="261">
        <f t="shared" si="3"/>
        <v>49742</v>
      </c>
      <c r="S27" s="278"/>
      <c r="T27" s="317"/>
    </row>
    <row r="29" spans="3:20" x14ac:dyDescent="0.25">
      <c r="C29" s="458" t="s">
        <v>319</v>
      </c>
      <c r="D29" s="458"/>
      <c r="E29" s="458"/>
      <c r="F29" s="280">
        <f>SUM(F5:F28)</f>
        <v>25431500</v>
      </c>
      <c r="G29" s="280">
        <f>SUM(G5:G28)</f>
        <v>2099065.56</v>
      </c>
      <c r="H29" s="281" t="s">
        <v>703</v>
      </c>
      <c r="I29" s="280">
        <f>SUM(I5:I28)</f>
        <v>24970500.619999997</v>
      </c>
      <c r="J29" s="280">
        <f>SUM(J5:J28)</f>
        <v>72937.139999999898</v>
      </c>
      <c r="K29" s="282">
        <f>SUM(K5:K28)</f>
        <v>388062.24000000011</v>
      </c>
      <c r="L29" s="280">
        <f t="shared" ref="L29:N29" si="8">SUM(L5:L28)</f>
        <v>18322425.579999998</v>
      </c>
      <c r="M29" s="283">
        <f t="shared" si="4"/>
        <v>0.73376284515997026</v>
      </c>
      <c r="N29" s="280">
        <f t="shared" si="8"/>
        <v>6721012.1799999997</v>
      </c>
    </row>
    <row r="30" spans="3:20" ht="3.75" customHeight="1" x14ac:dyDescent="0.25"/>
    <row r="31" spans="3:20" x14ac:dyDescent="0.25">
      <c r="I31" s="323"/>
      <c r="J31" s="323"/>
      <c r="N31" s="324"/>
    </row>
    <row r="32" spans="3:20" x14ac:dyDescent="0.25">
      <c r="I32" s="445">
        <f>I29+J29</f>
        <v>25043437.759999998</v>
      </c>
      <c r="J32" s="445"/>
    </row>
    <row r="33" spans="14:24" x14ac:dyDescent="0.25">
      <c r="N33" s="324"/>
    </row>
    <row r="34" spans="14:24" x14ac:dyDescent="0.25">
      <c r="Q34" t="s">
        <v>798</v>
      </c>
      <c r="R34" t="s">
        <v>799</v>
      </c>
      <c r="S34" s="278">
        <v>32767.200000000001</v>
      </c>
      <c r="T34" s="317">
        <f>S34/$I$1</f>
        <v>3397.4631667970825</v>
      </c>
    </row>
    <row r="35" spans="14:24" x14ac:dyDescent="0.25">
      <c r="R35" t="s">
        <v>800</v>
      </c>
      <c r="S35" s="278">
        <v>28230</v>
      </c>
      <c r="T35" s="317">
        <f>S35/$I$1</f>
        <v>2927.0241338497535</v>
      </c>
    </row>
    <row r="36" spans="14:24" x14ac:dyDescent="0.25">
      <c r="R36" t="s">
        <v>801</v>
      </c>
      <c r="S36" s="325">
        <v>50712</v>
      </c>
      <c r="T36" s="326">
        <f>S36/$I$1</f>
        <v>5258.0675832727138</v>
      </c>
    </row>
    <row r="37" spans="14:24" x14ac:dyDescent="0.25">
      <c r="R37" s="328" t="s">
        <v>773</v>
      </c>
      <c r="S37" s="315">
        <v>27151</v>
      </c>
      <c r="T37" s="316">
        <f>S37/$I$1</f>
        <v>2815.1481494209938</v>
      </c>
    </row>
    <row r="40" spans="14:24" x14ac:dyDescent="0.25">
      <c r="Q40" t="s">
        <v>802</v>
      </c>
      <c r="R40" s="328" t="s">
        <v>799</v>
      </c>
      <c r="S40" s="315">
        <v>22072.36</v>
      </c>
      <c r="T40" s="316">
        <f>S40/$I$1</f>
        <v>2288.5699755940468</v>
      </c>
    </row>
    <row r="41" spans="14:24" x14ac:dyDescent="0.25">
      <c r="R41" t="s">
        <v>803</v>
      </c>
      <c r="S41" s="278">
        <v>24451.8</v>
      </c>
      <c r="T41" s="317">
        <f>S41/$I$1</f>
        <v>2535.2819240548142</v>
      </c>
    </row>
    <row r="42" spans="14:24" x14ac:dyDescent="0.25">
      <c r="R42" t="s">
        <v>804</v>
      </c>
      <c r="S42" s="325">
        <v>23016.6</v>
      </c>
      <c r="T42" s="326">
        <f>S42/$I$1</f>
        <v>2386.4733857302949</v>
      </c>
    </row>
    <row r="45" spans="14:24" x14ac:dyDescent="0.25">
      <c r="Q45" t="s">
        <v>805</v>
      </c>
      <c r="R45" t="s">
        <v>806</v>
      </c>
      <c r="S45" s="278">
        <v>144840</v>
      </c>
      <c r="T45" s="317">
        <f>S45/$I$1</f>
        <v>15017.717872716907</v>
      </c>
    </row>
    <row r="46" spans="14:24" x14ac:dyDescent="0.25">
      <c r="R46" t="s">
        <v>807</v>
      </c>
      <c r="S46" s="278">
        <v>148680</v>
      </c>
      <c r="T46" s="317">
        <f>S46/$I$1</f>
        <v>15415.867808033345</v>
      </c>
    </row>
    <row r="47" spans="14:24" x14ac:dyDescent="0.25">
      <c r="R47" s="328" t="s">
        <v>808</v>
      </c>
      <c r="S47" s="315">
        <v>143088</v>
      </c>
      <c r="T47" s="316">
        <f>S47/$I$1</f>
        <v>14836.061964728782</v>
      </c>
    </row>
    <row r="48" spans="14:24" x14ac:dyDescent="0.25">
      <c r="X48" s="278"/>
    </row>
    <row r="49" spans="17:24" x14ac:dyDescent="0.25">
      <c r="Q49" t="s">
        <v>809</v>
      </c>
      <c r="R49" t="s">
        <v>799</v>
      </c>
      <c r="S49" s="325">
        <v>265075.20000000001</v>
      </c>
      <c r="T49" s="317">
        <f t="shared" ref="T49:T55" si="9">S49/$I$1</f>
        <v>27484.290034893736</v>
      </c>
      <c r="V49" s="326">
        <v>169315.20000000001</v>
      </c>
      <c r="W49" s="327">
        <f>+V49+S49</f>
        <v>434390.4</v>
      </c>
      <c r="X49" s="278"/>
    </row>
    <row r="50" spans="17:24" x14ac:dyDescent="0.25">
      <c r="R50" t="s">
        <v>810</v>
      </c>
      <c r="S50" s="325">
        <v>219772.79999999999</v>
      </c>
      <c r="T50" s="317">
        <f t="shared" si="9"/>
        <v>22787.116172998056</v>
      </c>
      <c r="V50" s="326">
        <v>147028.79999999999</v>
      </c>
      <c r="W50" s="327">
        <f>+V50+S50</f>
        <v>366801.6</v>
      </c>
      <c r="X50" s="278"/>
    </row>
    <row r="51" spans="17:24" x14ac:dyDescent="0.25">
      <c r="R51" s="328" t="s">
        <v>811</v>
      </c>
      <c r="S51" s="315">
        <v>143340</v>
      </c>
      <c r="T51" s="316">
        <f t="shared" si="9"/>
        <v>14862.190554233923</v>
      </c>
      <c r="V51" s="326">
        <v>216780</v>
      </c>
      <c r="W51" s="327">
        <f>+V51+S51</f>
        <v>360120</v>
      </c>
    </row>
    <row r="52" spans="17:24" x14ac:dyDescent="0.25">
      <c r="R52" t="s">
        <v>812</v>
      </c>
      <c r="S52" s="325">
        <v>280674</v>
      </c>
      <c r="T52" s="317">
        <f t="shared" si="9"/>
        <v>29101.649725261981</v>
      </c>
      <c r="V52" s="326">
        <v>177024</v>
      </c>
      <c r="W52" s="327">
        <f>+V52+S52</f>
        <v>457698</v>
      </c>
    </row>
    <row r="54" spans="17:24" x14ac:dyDescent="0.25">
      <c r="Q54" t="s">
        <v>813</v>
      </c>
      <c r="R54" s="328" t="s">
        <v>814</v>
      </c>
      <c r="S54" s="316">
        <v>97800</v>
      </c>
      <c r="T54" s="316">
        <f t="shared" si="9"/>
        <v>10140.381165090537</v>
      </c>
      <c r="V54" s="325">
        <v>222000</v>
      </c>
      <c r="W54" s="327">
        <f>+V54+S54</f>
        <v>319800</v>
      </c>
    </row>
    <row r="55" spans="17:24" x14ac:dyDescent="0.25">
      <c r="R55" t="s">
        <v>812</v>
      </c>
      <c r="S55" s="326">
        <v>101460</v>
      </c>
      <c r="T55" s="317">
        <f t="shared" si="9"/>
        <v>10519.867822189019</v>
      </c>
      <c r="V55" s="325">
        <f>186400*1.2</f>
        <v>223680</v>
      </c>
      <c r="W55" s="327">
        <f>+V55+S55</f>
        <v>325140</v>
      </c>
    </row>
    <row r="56" spans="17:24" x14ac:dyDescent="0.25">
      <c r="R56" t="s">
        <v>773</v>
      </c>
      <c r="S56" s="326">
        <v>106800</v>
      </c>
      <c r="T56" s="317">
        <f>S56/$I$1</f>
        <v>11073.545075988441</v>
      </c>
      <c r="V56" s="325">
        <v>223800</v>
      </c>
      <c r="W56" s="327">
        <f>+V56+S56</f>
        <v>330600</v>
      </c>
    </row>
    <row r="58" spans="17:24" x14ac:dyDescent="0.25">
      <c r="S58" s="325"/>
      <c r="T58" s="317"/>
      <c r="W58" s="327"/>
    </row>
    <row r="59" spans="17:24" x14ac:dyDescent="0.25">
      <c r="Q59" t="s">
        <v>815</v>
      </c>
      <c r="R59" s="328" t="s">
        <v>799</v>
      </c>
      <c r="S59" s="315">
        <v>22141.06</v>
      </c>
      <c r="T59" s="316">
        <f>S59/$I$1</f>
        <v>2295.6931267805676</v>
      </c>
    </row>
    <row r="60" spans="17:24" x14ac:dyDescent="0.25">
      <c r="R60" t="s">
        <v>774</v>
      </c>
      <c r="S60" s="278">
        <v>23568</v>
      </c>
      <c r="T60" s="317">
        <f t="shared" ref="T60:T64" si="10">S60/$I$1</f>
        <v>2443.6452280046401</v>
      </c>
    </row>
    <row r="61" spans="17:24" x14ac:dyDescent="0.25">
      <c r="R61" t="s">
        <v>804</v>
      </c>
      <c r="S61" s="278">
        <v>22240.2</v>
      </c>
      <c r="T61" s="317">
        <f t="shared" si="10"/>
        <v>2305.9724456835029</v>
      </c>
    </row>
    <row r="62" spans="17:24" x14ac:dyDescent="0.25">
      <c r="R62" t="s">
        <v>816</v>
      </c>
      <c r="S62" s="278">
        <v>25843.200000000001</v>
      </c>
      <c r="T62" s="317">
        <f t="shared" si="10"/>
        <v>2679.5490646796297</v>
      </c>
    </row>
    <row r="63" spans="17:24" x14ac:dyDescent="0.25">
      <c r="R63" t="s">
        <v>773</v>
      </c>
      <c r="S63" s="278">
        <v>38419.019999999997</v>
      </c>
      <c r="T63" s="317">
        <f t="shared" si="10"/>
        <v>3983.471439562747</v>
      </c>
    </row>
    <row r="64" spans="17:24" x14ac:dyDescent="0.25">
      <c r="R64" t="s">
        <v>817</v>
      </c>
      <c r="S64" s="278">
        <v>25926</v>
      </c>
      <c r="T64" s="317">
        <f t="shared" si="10"/>
        <v>2688.1341726598903</v>
      </c>
    </row>
    <row r="66" spans="17:20" x14ac:dyDescent="0.25">
      <c r="Q66" t="s">
        <v>701</v>
      </c>
      <c r="R66" s="328" t="s">
        <v>818</v>
      </c>
      <c r="S66" s="315">
        <v>100100</v>
      </c>
      <c r="T66" s="316">
        <f>S66/$I$1</f>
        <v>10378.856386764446</v>
      </c>
    </row>
    <row r="67" spans="17:20" x14ac:dyDescent="0.25">
      <c r="R67" t="s">
        <v>774</v>
      </c>
      <c r="S67" s="278">
        <v>114906</v>
      </c>
      <c r="T67" s="317">
        <f t="shared" ref="T67:T68" si="11">S67/$I$1</f>
        <v>11914.014705070484</v>
      </c>
    </row>
    <row r="68" spans="17:20" x14ac:dyDescent="0.25">
      <c r="R68" t="s">
        <v>804</v>
      </c>
      <c r="S68" s="278">
        <v>123849</v>
      </c>
      <c r="T68" s="317">
        <f t="shared" si="11"/>
        <v>12841.268577866033</v>
      </c>
    </row>
    <row r="69" spans="17:20" x14ac:dyDescent="0.25">
      <c r="S69" s="278"/>
      <c r="T69" s="317"/>
    </row>
    <row r="70" spans="17:20" x14ac:dyDescent="0.25">
      <c r="Q70" t="s">
        <v>819</v>
      </c>
      <c r="R70" s="328" t="s">
        <v>818</v>
      </c>
      <c r="S70" s="315">
        <v>49742</v>
      </c>
      <c r="T70" s="316">
        <f>S70/$I$1</f>
        <v>5157.493250653717</v>
      </c>
    </row>
    <row r="71" spans="17:20" x14ac:dyDescent="0.25">
      <c r="R71" t="s">
        <v>820</v>
      </c>
      <c r="S71" s="278">
        <v>52283</v>
      </c>
      <c r="T71" s="317">
        <f t="shared" ref="T71:T72" si="12">S71/$I$1</f>
        <v>5420.9565281638916</v>
      </c>
    </row>
    <row r="72" spans="17:20" x14ac:dyDescent="0.25">
      <c r="R72" t="s">
        <v>821</v>
      </c>
      <c r="S72" s="278">
        <v>58674</v>
      </c>
      <c r="T72" s="317">
        <f t="shared" si="12"/>
        <v>6083.606589780391</v>
      </c>
    </row>
    <row r="74" spans="17:20" x14ac:dyDescent="0.25">
      <c r="Q74" t="s">
        <v>699</v>
      </c>
      <c r="R74" s="328" t="s">
        <v>708</v>
      </c>
      <c r="S74" s="315">
        <v>100000</v>
      </c>
      <c r="T74" s="316">
        <f t="shared" ref="T74:T75" si="13">S74/$I$1</f>
        <v>10368.48789886558</v>
      </c>
    </row>
    <row r="75" spans="17:20" x14ac:dyDescent="0.25">
      <c r="Q75" t="s">
        <v>700</v>
      </c>
      <c r="R75" s="328" t="s">
        <v>708</v>
      </c>
      <c r="S75" s="315">
        <v>100000</v>
      </c>
      <c r="T75" s="316">
        <f t="shared" si="13"/>
        <v>10368.48789886558</v>
      </c>
    </row>
  </sheetData>
  <mergeCells count="25">
    <mergeCell ref="I32:J32"/>
    <mergeCell ref="K17:K21"/>
    <mergeCell ref="D23:D27"/>
    <mergeCell ref="E26:E27"/>
    <mergeCell ref="F26:F27"/>
    <mergeCell ref="K26:K27"/>
    <mergeCell ref="C29:E29"/>
    <mergeCell ref="F17:F19"/>
    <mergeCell ref="C12:E12"/>
    <mergeCell ref="C13:E13"/>
    <mergeCell ref="C15:C27"/>
    <mergeCell ref="D15:D22"/>
    <mergeCell ref="E17:E21"/>
    <mergeCell ref="K3:K4"/>
    <mergeCell ref="L3:L4"/>
    <mergeCell ref="M3:M4"/>
    <mergeCell ref="N3:N4"/>
    <mergeCell ref="C5:C10"/>
    <mergeCell ref="D5:D7"/>
    <mergeCell ref="C3:D4"/>
    <mergeCell ref="E3:E4"/>
    <mergeCell ref="F3:F4"/>
    <mergeCell ref="G3:G4"/>
    <mergeCell ref="H3:H4"/>
    <mergeCell ref="I3:J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C1:P31"/>
  <sheetViews>
    <sheetView showGridLines="0" view="pageBreakPreview" topLeftCell="B1" zoomScale="96" zoomScaleSheetLayoutView="96" workbookViewId="0">
      <selection activeCell="L8" sqref="L8"/>
    </sheetView>
  </sheetViews>
  <sheetFormatPr defaultColWidth="11.5703125" defaultRowHeight="15" x14ac:dyDescent="0.25"/>
  <cols>
    <col min="1" max="1" width="3.42578125" customWidth="1"/>
    <col min="2" max="2" width="0.85546875" customWidth="1"/>
    <col min="3" max="3" width="4.28515625" customWidth="1"/>
    <col min="4" max="4" width="5.42578125" customWidth="1"/>
    <col min="5" max="5" width="29.85546875" customWidth="1"/>
    <col min="6" max="6" width="10.7109375" customWidth="1"/>
    <col min="7" max="7" width="10.28515625" customWidth="1"/>
    <col min="8" max="8" width="13.140625" customWidth="1"/>
    <col min="9" max="9" width="10.28515625" customWidth="1"/>
    <col min="10" max="10" width="9.7109375" customWidth="1"/>
    <col min="11" max="12" width="10.28515625" customWidth="1"/>
    <col min="13" max="13" width="5.28515625" style="256" customWidth="1"/>
    <col min="14" max="14" width="10" customWidth="1"/>
    <col min="15" max="15" width="0.85546875" customWidth="1"/>
    <col min="16" max="16" width="12.85546875" bestFit="1" customWidth="1"/>
  </cols>
  <sheetData>
    <row r="1" spans="3:16" x14ac:dyDescent="0.25">
      <c r="E1">
        <f>'[5]PTBA 2016'!A1</f>
        <v>9.6446078710224494</v>
      </c>
    </row>
    <row r="2" spans="3:16" ht="6.75" customHeight="1" x14ac:dyDescent="0.25"/>
    <row r="3" spans="3:16" ht="15" customHeight="1" x14ac:dyDescent="0.25">
      <c r="C3" s="432" t="s">
        <v>661</v>
      </c>
      <c r="D3" s="433"/>
      <c r="E3" s="436" t="s">
        <v>662</v>
      </c>
      <c r="F3" s="424" t="s">
        <v>663</v>
      </c>
      <c r="G3" s="424" t="s">
        <v>664</v>
      </c>
      <c r="H3" s="437" t="s">
        <v>665</v>
      </c>
      <c r="I3" s="438" t="s">
        <v>666</v>
      </c>
      <c r="J3" s="439"/>
      <c r="K3" s="420" t="s">
        <v>667</v>
      </c>
      <c r="L3" s="422" t="s">
        <v>668</v>
      </c>
      <c r="M3" s="424" t="s">
        <v>669</v>
      </c>
      <c r="N3" s="422" t="s">
        <v>670</v>
      </c>
    </row>
    <row r="4" spans="3:16" ht="22.5" customHeight="1" x14ac:dyDescent="0.25">
      <c r="C4" s="434"/>
      <c r="D4" s="435"/>
      <c r="E4" s="436"/>
      <c r="F4" s="425"/>
      <c r="G4" s="425"/>
      <c r="H4" s="437"/>
      <c r="I4" s="257" t="s">
        <v>671</v>
      </c>
      <c r="J4" s="257" t="s">
        <v>672</v>
      </c>
      <c r="K4" s="421"/>
      <c r="L4" s="423"/>
      <c r="M4" s="425"/>
      <c r="N4" s="423"/>
    </row>
    <row r="5" spans="3:16" x14ac:dyDescent="0.25">
      <c r="C5" s="426" t="s">
        <v>673</v>
      </c>
      <c r="D5" s="429" t="s">
        <v>674</v>
      </c>
      <c r="E5" s="258" t="s">
        <v>675</v>
      </c>
      <c r="F5" s="259">
        <f>'[5]Reliquats-au-31-déc'!F5/$E$1</f>
        <v>961158.82822483929</v>
      </c>
      <c r="G5" s="259"/>
      <c r="H5" s="260" t="s">
        <v>676</v>
      </c>
      <c r="I5" s="259">
        <f>'[5]Reliquats-au-31-déc'!I5/$E$1</f>
        <v>961158.82822483929</v>
      </c>
      <c r="J5" s="259"/>
      <c r="K5" s="261">
        <f>F5-I5-J5</f>
        <v>0</v>
      </c>
      <c r="L5" s="259">
        <f>'[5]Reliquats-au-31-déc'!L5/$E$1</f>
        <v>961158.82822483929</v>
      </c>
      <c r="M5" s="262">
        <f t="shared" ref="M5:M8" si="0">L5/I5</f>
        <v>1</v>
      </c>
      <c r="N5" s="261">
        <f>I5+J5-L5</f>
        <v>0</v>
      </c>
    </row>
    <row r="6" spans="3:16" x14ac:dyDescent="0.25">
      <c r="C6" s="427"/>
      <c r="D6" s="430"/>
      <c r="E6" s="258" t="s">
        <v>677</v>
      </c>
      <c r="F6" s="259">
        <f>'[5]Reliquats-au-31-déc'!F6/$E$1</f>
        <v>285133.41721880349</v>
      </c>
      <c r="G6" s="259"/>
      <c r="H6" s="263" t="s">
        <v>676</v>
      </c>
      <c r="I6" s="259">
        <f>'[5]Reliquats-au-31-déc'!I6/$E$1</f>
        <v>285133.41721880349</v>
      </c>
      <c r="J6" s="259"/>
      <c r="K6" s="264">
        <f t="shared" ref="K6:K16" si="1">F6-I6-J6</f>
        <v>0</v>
      </c>
      <c r="L6" s="259">
        <f>'[5]Reliquats-au-31-déc'!L6/$E$1</f>
        <v>285133.41721880349</v>
      </c>
      <c r="M6" s="265">
        <f t="shared" si="0"/>
        <v>1</v>
      </c>
      <c r="N6" s="264">
        <f t="shared" ref="N6:N27" si="2">I6+J6-L6</f>
        <v>0</v>
      </c>
      <c r="P6" s="266"/>
    </row>
    <row r="7" spans="3:16" x14ac:dyDescent="0.25">
      <c r="C7" s="427"/>
      <c r="D7" s="431"/>
      <c r="E7" s="258" t="s">
        <v>678</v>
      </c>
      <c r="F7" s="259">
        <f>'[5]Reliquats-au-31-déc'!F7/$E$1</f>
        <v>0</v>
      </c>
      <c r="G7" s="259">
        <f>2000000/$E$1</f>
        <v>207369.75797731162</v>
      </c>
      <c r="H7" s="263" t="s">
        <v>676</v>
      </c>
      <c r="I7" s="259">
        <f>'[5]Reliquats-au-31-déc'!I7/$E$1</f>
        <v>207369.75797731162</v>
      </c>
      <c r="J7" s="259"/>
      <c r="K7" s="264">
        <f t="shared" si="1"/>
        <v>-207369.75797731162</v>
      </c>
      <c r="L7" s="259">
        <f>'[5]Reliquats-au-31-déc'!L7/$E$1</f>
        <v>207369.75797731162</v>
      </c>
      <c r="M7" s="265">
        <f t="shared" si="0"/>
        <v>1</v>
      </c>
      <c r="N7" s="264">
        <f t="shared" si="2"/>
        <v>0</v>
      </c>
    </row>
    <row r="8" spans="3:16" x14ac:dyDescent="0.25">
      <c r="C8" s="427"/>
      <c r="D8" s="267" t="s">
        <v>679</v>
      </c>
      <c r="E8" s="258" t="s">
        <v>680</v>
      </c>
      <c r="F8" s="259">
        <f>'[5]Reliquats-au-31-déc'!F8/$E$1</f>
        <v>176264.29428071488</v>
      </c>
      <c r="G8" s="259"/>
      <c r="H8" s="263" t="s">
        <v>681</v>
      </c>
      <c r="I8" s="259">
        <f>'[5]Reliquats-au-31-déc'!I8/$E$1</f>
        <v>155527.31848298371</v>
      </c>
      <c r="J8" s="259"/>
      <c r="K8" s="264">
        <f t="shared" si="1"/>
        <v>20736.975797731167</v>
      </c>
      <c r="L8" s="259">
        <f>'[5]Reliquats-au-31-déc'!L8/$E$1</f>
        <v>155527.31848298371</v>
      </c>
      <c r="M8" s="265">
        <f t="shared" si="0"/>
        <v>1</v>
      </c>
      <c r="N8" s="264">
        <f t="shared" si="2"/>
        <v>0</v>
      </c>
    </row>
    <row r="9" spans="3:16" x14ac:dyDescent="0.25">
      <c r="C9" s="427"/>
      <c r="D9" s="267" t="s">
        <v>682</v>
      </c>
      <c r="E9" s="285" t="s">
        <v>714</v>
      </c>
      <c r="F9" s="259">
        <f>'[5]Reliquats-au-31-déc'!F9/$E$1</f>
        <v>165895.80638184928</v>
      </c>
      <c r="G9" s="259"/>
      <c r="H9" s="286" t="s">
        <v>683</v>
      </c>
      <c r="I9" s="259">
        <f>'[5]Reliquats-au-31-déc'!I9/$E$1</f>
        <v>150562.26436773295</v>
      </c>
      <c r="J9" s="259">
        <f>'[5]Reliquats-au-31-déc'!J9/$E$1</f>
        <v>1505.6226436773188</v>
      </c>
      <c r="K9" s="264">
        <f t="shared" si="1"/>
        <v>13827.919370439015</v>
      </c>
      <c r="L9" s="259">
        <f>'[5]Reliquats-au-31-déc'!L9/$E$1</f>
        <v>76013.043744647395</v>
      </c>
      <c r="M9" s="265">
        <f>L9/I9</f>
        <v>0.50486118858436735</v>
      </c>
      <c r="N9" s="264">
        <f t="shared" si="2"/>
        <v>76054.843266762866</v>
      </c>
      <c r="P9" s="268"/>
    </row>
    <row r="10" spans="3:16" x14ac:dyDescent="0.25">
      <c r="C10" s="428"/>
      <c r="D10" s="267" t="s">
        <v>682</v>
      </c>
      <c r="E10" s="258" t="s">
        <v>684</v>
      </c>
      <c r="F10" s="259">
        <f>'[5]Reliquats-au-31-déc'!F10/$E$1</f>
        <v>10368.48789886558</v>
      </c>
      <c r="G10" s="259"/>
      <c r="H10" s="263"/>
      <c r="I10" s="259">
        <f>'[5]Reliquats-au-31-déc'!I10/$E$1</f>
        <v>0</v>
      </c>
      <c r="J10" s="269"/>
      <c r="K10" s="264">
        <f t="shared" si="1"/>
        <v>10368.48789886558</v>
      </c>
      <c r="L10" s="264"/>
      <c r="M10" s="270" t="s">
        <v>685</v>
      </c>
      <c r="N10" s="264">
        <f t="shared" si="2"/>
        <v>0</v>
      </c>
    </row>
    <row r="11" spans="3:16" ht="7.5" customHeight="1" x14ac:dyDescent="0.25">
      <c r="F11" s="271"/>
      <c r="G11" s="271"/>
      <c r="H11" s="6"/>
      <c r="I11" s="271"/>
      <c r="J11" s="271"/>
      <c r="K11" s="6"/>
      <c r="L11" s="6"/>
      <c r="M11" s="272"/>
      <c r="N11" s="272"/>
      <c r="P11" s="268"/>
    </row>
    <row r="12" spans="3:16" x14ac:dyDescent="0.25">
      <c r="C12" s="460" t="s">
        <v>712</v>
      </c>
      <c r="D12" s="460"/>
      <c r="E12" s="460"/>
      <c r="F12" s="259">
        <f>'[5]Reliquats-au-31-déc'!F12/$E$1</f>
        <v>622109.27393193485</v>
      </c>
      <c r="G12" s="259"/>
      <c r="H12" s="286" t="s">
        <v>686</v>
      </c>
      <c r="I12" s="259">
        <f>'[5]Reliquats-au-31-déc'!I12/$E$1</f>
        <v>506148.10527102218</v>
      </c>
      <c r="J12" s="259">
        <f>'[5]Reliquats-au-31-déc'!J12/$E$1</f>
        <v>5061.4810527102218</v>
      </c>
      <c r="K12" s="264">
        <f t="shared" si="1"/>
        <v>110899.68760820244</v>
      </c>
      <c r="L12" s="264"/>
      <c r="M12" s="265">
        <f t="shared" ref="M12:M29" si="3">L12/I12</f>
        <v>0</v>
      </c>
      <c r="N12" s="264">
        <f t="shared" si="2"/>
        <v>511209.58632373239</v>
      </c>
    </row>
    <row r="13" spans="3:16" x14ac:dyDescent="0.25">
      <c r="C13" s="460" t="s">
        <v>713</v>
      </c>
      <c r="D13" s="460"/>
      <c r="E13" s="460"/>
      <c r="F13" s="259">
        <f>'[5]Reliquats-au-31-déc'!F13/$E$1</f>
        <v>186632.78217958045</v>
      </c>
      <c r="G13" s="259"/>
      <c r="H13" s="286" t="s">
        <v>687</v>
      </c>
      <c r="I13" s="259">
        <f>'[5]Reliquats-au-31-déc'!I13/$E$1</f>
        <v>99537.48382910958</v>
      </c>
      <c r="J13" s="259">
        <f>'[5]Reliquats-au-31-déc'!J13/$E$1</f>
        <v>995.37483829109578</v>
      </c>
      <c r="K13" s="264">
        <f t="shared" si="1"/>
        <v>86099.923512179768</v>
      </c>
      <c r="L13" s="264"/>
      <c r="M13" s="265">
        <f t="shared" si="3"/>
        <v>0</v>
      </c>
      <c r="N13" s="264">
        <f t="shared" si="2"/>
        <v>100532.85866740068</v>
      </c>
      <c r="P13" s="268"/>
    </row>
    <row r="14" spans="3:16" ht="6" customHeight="1" x14ac:dyDescent="0.25">
      <c r="F14" s="271"/>
      <c r="G14" s="271"/>
      <c r="H14" s="6"/>
      <c r="I14" s="271"/>
      <c r="J14" s="271"/>
      <c r="K14" s="6"/>
      <c r="L14" s="6"/>
      <c r="M14" s="272"/>
      <c r="N14" s="6"/>
      <c r="P14" s="268"/>
    </row>
    <row r="15" spans="3:16" ht="15" customHeight="1" x14ac:dyDescent="0.25">
      <c r="C15" s="441" t="s">
        <v>688</v>
      </c>
      <c r="D15" s="426" t="s">
        <v>689</v>
      </c>
      <c r="E15" s="284" t="s">
        <v>704</v>
      </c>
      <c r="F15" s="259">
        <f>'[5]Reliquats-au-31-déc'!F15/$E$1</f>
        <v>107832.27414820204</v>
      </c>
      <c r="G15" s="259"/>
      <c r="H15" s="263" t="s">
        <v>690</v>
      </c>
      <c r="I15" s="277">
        <f>'[5]Reliquats-au-31-déc'!I15/$E$1</f>
        <v>93316.153651417335</v>
      </c>
      <c r="J15" s="259"/>
      <c r="K15" s="264">
        <f t="shared" si="1"/>
        <v>14516.120496784701</v>
      </c>
      <c r="L15" s="312">
        <v>93316</v>
      </c>
      <c r="M15" s="265">
        <f t="shared" si="3"/>
        <v>0.99999835343173371</v>
      </c>
      <c r="N15" s="264">
        <f t="shared" si="2"/>
        <v>0.15365141733491328</v>
      </c>
    </row>
    <row r="16" spans="3:16" x14ac:dyDescent="0.25">
      <c r="C16" s="441"/>
      <c r="D16" s="427"/>
      <c r="E16" s="284" t="s">
        <v>705</v>
      </c>
      <c r="F16" s="259">
        <f>'[5]Reliquats-au-31-déc'!F16/$E$1</f>
        <v>20736.97579773116</v>
      </c>
      <c r="G16" s="273"/>
      <c r="H16" s="263" t="s">
        <v>691</v>
      </c>
      <c r="I16" s="312">
        <f>'[5]Reliquats-au-31-déc'!I16/$E$1</f>
        <v>14862.190554233923</v>
      </c>
      <c r="J16" s="259"/>
      <c r="K16" s="264">
        <f t="shared" si="1"/>
        <v>5874.7852434972374</v>
      </c>
      <c r="L16" s="259">
        <f>'[5]Reliquats-au-31-déc'!L16/$E$1</f>
        <v>14862.190554233923</v>
      </c>
      <c r="M16" s="265">
        <f t="shared" si="3"/>
        <v>1</v>
      </c>
      <c r="N16" s="264">
        <f t="shared" si="2"/>
        <v>0</v>
      </c>
    </row>
    <row r="17" spans="3:16" ht="15" customHeight="1" x14ac:dyDescent="0.25">
      <c r="C17" s="441"/>
      <c r="D17" s="427"/>
      <c r="E17" s="461" t="s">
        <v>706</v>
      </c>
      <c r="F17" s="454">
        <f>'[5]Reliquats-au-31-déc'!F17:F19/E1</f>
        <v>38363.40522580265</v>
      </c>
      <c r="G17" s="274"/>
      <c r="H17" s="286" t="s">
        <v>692</v>
      </c>
      <c r="I17" s="259">
        <f>'[5]Reliquats-au-31-déc'!I17/$E$1</f>
        <v>23199.699043469715</v>
      </c>
      <c r="J17" s="259"/>
      <c r="K17" s="446">
        <f>SUM(F17:F21)-SUM(I17:I21)-SUM(J17:J21)</f>
        <v>-2376.1069715290068</v>
      </c>
      <c r="L17" s="259">
        <f>'[5]Reliquats-au-31-déc'!L17/$E$1</f>
        <v>21575.715963031675</v>
      </c>
      <c r="M17" s="265">
        <f t="shared" si="3"/>
        <v>0.92999982123064817</v>
      </c>
      <c r="N17" s="264">
        <f t="shared" si="2"/>
        <v>1623.9830804380399</v>
      </c>
    </row>
    <row r="18" spans="3:16" x14ac:dyDescent="0.25">
      <c r="C18" s="441"/>
      <c r="D18" s="427"/>
      <c r="E18" s="462"/>
      <c r="F18" s="459"/>
      <c r="G18" s="275"/>
      <c r="H18" s="263" t="s">
        <v>693</v>
      </c>
      <c r="I18" s="312">
        <f>'[5]Reliquats-au-31-déc'!I18/$E$1</f>
        <v>10140.381165090537</v>
      </c>
      <c r="J18" s="259"/>
      <c r="K18" s="447"/>
      <c r="L18" s="259">
        <f>'[5]Reliquats-au-31-déc'!L18/$E$1</f>
        <v>10140.381165090537</v>
      </c>
      <c r="M18" s="265">
        <f t="shared" si="3"/>
        <v>1</v>
      </c>
      <c r="N18" s="264">
        <f t="shared" si="2"/>
        <v>0</v>
      </c>
    </row>
    <row r="19" spans="3:16" x14ac:dyDescent="0.25">
      <c r="C19" s="441"/>
      <c r="D19" s="427"/>
      <c r="E19" s="462"/>
      <c r="F19" s="455"/>
      <c r="G19" s="276"/>
      <c r="H19" s="263" t="s">
        <v>694</v>
      </c>
      <c r="I19" s="277">
        <f>'[5]Reliquats-au-31-déc'!I19/$E$1</f>
        <v>2295.6931267805676</v>
      </c>
      <c r="J19" s="259"/>
      <c r="K19" s="447"/>
      <c r="L19" s="259">
        <f>'[5]Reliquats-au-31-déc'!L19/$E$1</f>
        <v>2295.6931267805676</v>
      </c>
      <c r="M19" s="265">
        <f t="shared" si="3"/>
        <v>1</v>
      </c>
      <c r="N19" s="264">
        <f t="shared" si="2"/>
        <v>0</v>
      </c>
      <c r="P19" s="278"/>
    </row>
    <row r="20" spans="3:16" x14ac:dyDescent="0.25">
      <c r="C20" s="441"/>
      <c r="D20" s="427"/>
      <c r="E20" s="462"/>
      <c r="F20" s="276"/>
      <c r="G20" s="276">
        <f>22072.36/$E$1</f>
        <v>2288.5699755940468</v>
      </c>
      <c r="H20" s="263" t="s">
        <v>695</v>
      </c>
      <c r="I20" s="277">
        <f>'[5]Reliquats-au-31-déc'!I20/$E$1</f>
        <v>2288.5699755940468</v>
      </c>
      <c r="J20" s="279"/>
      <c r="K20" s="447"/>
      <c r="L20" s="259">
        <f>'[5]Reliquats-au-31-déc'!L20/$E$1</f>
        <v>0</v>
      </c>
      <c r="M20" s="265">
        <f t="shared" si="3"/>
        <v>0</v>
      </c>
      <c r="N20" s="264">
        <f t="shared" si="2"/>
        <v>2288.5699755940468</v>
      </c>
    </row>
    <row r="21" spans="3:16" x14ac:dyDescent="0.25">
      <c r="C21" s="441"/>
      <c r="D21" s="427"/>
      <c r="E21" s="463"/>
      <c r="F21" s="276"/>
      <c r="G21" s="276">
        <f>27251.2/$E$1</f>
        <v>2825.5373742956572</v>
      </c>
      <c r="H21" s="263" t="s">
        <v>696</v>
      </c>
      <c r="I21" s="277">
        <f>'[5]Reliquats-au-31-déc'!I21/$E$1</f>
        <v>2815.1688863967915</v>
      </c>
      <c r="J21" s="279"/>
      <c r="K21" s="448"/>
      <c r="L21" s="259">
        <f>'[5]Reliquats-au-31-déc'!L21/$E$1</f>
        <v>2815.1688863967915</v>
      </c>
      <c r="M21" s="265">
        <f t="shared" si="3"/>
        <v>1</v>
      </c>
      <c r="N21" s="264">
        <f t="shared" si="2"/>
        <v>0</v>
      </c>
    </row>
    <row r="22" spans="3:16" x14ac:dyDescent="0.25">
      <c r="C22" s="441"/>
      <c r="D22" s="427"/>
      <c r="E22" s="284" t="s">
        <v>707</v>
      </c>
      <c r="F22" s="273">
        <f>'[5]Reliquats-au-31-déc'!F22/$E$1</f>
        <v>15708.259166781356</v>
      </c>
      <c r="G22" s="273"/>
      <c r="H22" s="260" t="s">
        <v>697</v>
      </c>
      <c r="I22" s="277">
        <f>'[5]Reliquats-au-31-déc'!I22/$E$1</f>
        <v>14836.061964728782</v>
      </c>
      <c r="J22" s="259"/>
      <c r="K22" s="261">
        <f t="shared" ref="K22:K25" si="4">F22-I22-J22</f>
        <v>872.19720205257363</v>
      </c>
      <c r="L22" s="259">
        <f>'[5]Reliquats-au-31-déc'!L22/$E$1</f>
        <v>14836.061964728782</v>
      </c>
      <c r="M22" s="262">
        <f t="shared" si="3"/>
        <v>1</v>
      </c>
      <c r="N22" s="261">
        <f t="shared" si="2"/>
        <v>0</v>
      </c>
    </row>
    <row r="23" spans="3:16" ht="15" customHeight="1" x14ac:dyDescent="0.25">
      <c r="C23" s="441"/>
      <c r="D23" s="449" t="s">
        <v>698</v>
      </c>
      <c r="E23" s="284" t="s">
        <v>698</v>
      </c>
      <c r="F23" s="273">
        <f>'[5]Reliquats-au-31-déc'!F23/$E$1</f>
        <v>10368.48789886558</v>
      </c>
      <c r="G23" s="273"/>
      <c r="H23" s="260"/>
      <c r="I23" s="259">
        <f>'[5]Reliquats-au-31-déc'!I23/$E$1</f>
        <v>10368.48789886558</v>
      </c>
      <c r="J23" s="259"/>
      <c r="K23" s="261">
        <f t="shared" si="4"/>
        <v>0</v>
      </c>
      <c r="L23" s="312">
        <v>10368</v>
      </c>
      <c r="M23" s="262">
        <f t="shared" si="3"/>
        <v>0.9999529440676076</v>
      </c>
      <c r="N23" s="261">
        <f t="shared" si="2"/>
        <v>0.48789886558006401</v>
      </c>
    </row>
    <row r="24" spans="3:16" x14ac:dyDescent="0.25">
      <c r="C24" s="441"/>
      <c r="D24" s="450"/>
      <c r="E24" s="284" t="s">
        <v>709</v>
      </c>
      <c r="F24" s="273">
        <f>'[5]Reliquats-au-31-déc'!F24/$E$1</f>
        <v>10368.48789886558</v>
      </c>
      <c r="G24" s="273"/>
      <c r="H24" s="260" t="s">
        <v>699</v>
      </c>
      <c r="I24" s="277">
        <f>'[5]Reliquats-au-31-déc'!I24/$E$1</f>
        <v>10368.48789886558</v>
      </c>
      <c r="J24" s="259"/>
      <c r="K24" s="261">
        <f t="shared" si="4"/>
        <v>0</v>
      </c>
      <c r="L24" s="259">
        <f>'[5]Reliquats-au-31-déc'!L24/$E$1</f>
        <v>10368.48789886558</v>
      </c>
      <c r="M24" s="262">
        <f t="shared" si="3"/>
        <v>1</v>
      </c>
      <c r="N24" s="261">
        <f t="shared" si="2"/>
        <v>0</v>
      </c>
    </row>
    <row r="25" spans="3:16" x14ac:dyDescent="0.25">
      <c r="C25" s="441"/>
      <c r="D25" s="450"/>
      <c r="E25" s="284" t="s">
        <v>710</v>
      </c>
      <c r="F25" s="273">
        <f>'[5]Reliquats-au-31-déc'!F25/$E$1</f>
        <v>10368.48789886558</v>
      </c>
      <c r="G25" s="273"/>
      <c r="H25" s="260" t="s">
        <v>700</v>
      </c>
      <c r="I25" s="277">
        <f>'[5]Reliquats-au-31-déc'!I25/$E$1</f>
        <v>10368.48789886558</v>
      </c>
      <c r="J25" s="259"/>
      <c r="K25" s="261">
        <f t="shared" si="4"/>
        <v>0</v>
      </c>
      <c r="L25" s="259">
        <f>'[5]Reliquats-au-31-déc'!L25/$E$1</f>
        <v>10368.48789886558</v>
      </c>
      <c r="M25" s="262">
        <f t="shared" si="3"/>
        <v>1</v>
      </c>
      <c r="N25" s="261">
        <f t="shared" si="2"/>
        <v>0</v>
      </c>
    </row>
    <row r="26" spans="3:16" x14ac:dyDescent="0.25">
      <c r="C26" s="441"/>
      <c r="D26" s="450"/>
      <c r="E26" s="464" t="s">
        <v>711</v>
      </c>
      <c r="F26" s="454">
        <f>'[5]Reliquats-au-31-déc'!F26:F27/$E$1</f>
        <v>15552.731848298372</v>
      </c>
      <c r="G26" s="273"/>
      <c r="H26" s="260" t="s">
        <v>701</v>
      </c>
      <c r="I26" s="277">
        <f>'[5]Reliquats-au-31-déc'!I26/$E$1</f>
        <v>10378.856386764446</v>
      </c>
      <c r="J26" s="259"/>
      <c r="K26" s="456">
        <f>SUM(F26)-SUM(I26:I27)-SUM(J26:J27)</f>
        <v>16.382210880208731</v>
      </c>
      <c r="L26" s="259">
        <f>'[5]Reliquats-au-31-déc'!L26/$E$1</f>
        <v>10378.856386764446</v>
      </c>
      <c r="M26" s="262">
        <f t="shared" si="3"/>
        <v>1</v>
      </c>
      <c r="N26" s="261">
        <f t="shared" si="2"/>
        <v>0</v>
      </c>
    </row>
    <row r="27" spans="3:16" x14ac:dyDescent="0.25">
      <c r="C27" s="441"/>
      <c r="D27" s="451"/>
      <c r="E27" s="465"/>
      <c r="F27" s="455"/>
      <c r="G27" s="273">
        <f>49742/$E$1</f>
        <v>5157.493250653717</v>
      </c>
      <c r="H27" s="260" t="s">
        <v>702</v>
      </c>
      <c r="I27" s="277">
        <f>'[5]Reliquats-au-31-déc'!I27/$E$1</f>
        <v>5157.493250653717</v>
      </c>
      <c r="J27" s="273"/>
      <c r="K27" s="457"/>
      <c r="L27" s="259">
        <f>'[5]Reliquats-au-31-déc'!L27/$E$1</f>
        <v>0</v>
      </c>
      <c r="M27" s="262">
        <f t="shared" si="3"/>
        <v>0</v>
      </c>
      <c r="N27" s="261">
        <f t="shared" si="2"/>
        <v>5157.493250653717</v>
      </c>
    </row>
    <row r="28" spans="3:16" ht="6" customHeight="1" x14ac:dyDescent="0.25"/>
    <row r="29" spans="3:16" x14ac:dyDescent="0.25">
      <c r="C29" s="458" t="s">
        <v>319</v>
      </c>
      <c r="D29" s="458"/>
      <c r="E29" s="458"/>
      <c r="F29" s="280">
        <f>SUM(F5:F28)</f>
        <v>2636862.0000000005</v>
      </c>
      <c r="G29" s="280">
        <f>SUM(G5:G28)</f>
        <v>217641.35857785505</v>
      </c>
      <c r="H29" s="281" t="s">
        <v>703</v>
      </c>
      <c r="I29" s="280">
        <f>SUM(I5:I28)</f>
        <v>2575832.907073529</v>
      </c>
      <c r="J29" s="280">
        <f>SUM(J5:J28)</f>
        <v>7562.4785346786357</v>
      </c>
      <c r="K29" s="282">
        <f>SUM(K5:K28)</f>
        <v>53466.614391792056</v>
      </c>
      <c r="L29" s="280">
        <f t="shared" ref="L29:N29" si="5">SUM(L5:L28)</f>
        <v>1886527.4094933434</v>
      </c>
      <c r="M29" s="283">
        <f t="shared" si="3"/>
        <v>0.73239510385659157</v>
      </c>
      <c r="N29" s="280">
        <f t="shared" si="5"/>
        <v>696867.97611486469</v>
      </c>
    </row>
    <row r="30" spans="3:16" ht="3.75" customHeight="1" x14ac:dyDescent="0.25"/>
    <row r="31" spans="3:16" x14ac:dyDescent="0.25">
      <c r="F31" s="266"/>
      <c r="G31" s="266"/>
      <c r="H31" s="266"/>
      <c r="I31" s="266"/>
      <c r="J31" s="266"/>
      <c r="K31" s="266"/>
      <c r="L31" s="266"/>
      <c r="M31" s="266"/>
      <c r="N31" s="266"/>
    </row>
  </sheetData>
  <mergeCells count="24">
    <mergeCell ref="K17:K21"/>
    <mergeCell ref="D23:D27"/>
    <mergeCell ref="E26:E27"/>
    <mergeCell ref="F26:F27"/>
    <mergeCell ref="K26:K27"/>
    <mergeCell ref="F17:F19"/>
    <mergeCell ref="C29:E29"/>
    <mergeCell ref="C12:E12"/>
    <mergeCell ref="C13:E13"/>
    <mergeCell ref="C15:C27"/>
    <mergeCell ref="D15:D22"/>
    <mergeCell ref="E17:E21"/>
    <mergeCell ref="K3:K4"/>
    <mergeCell ref="L3:L4"/>
    <mergeCell ref="M3:M4"/>
    <mergeCell ref="N3:N4"/>
    <mergeCell ref="C5:C10"/>
    <mergeCell ref="D5:D7"/>
    <mergeCell ref="C3:D4"/>
    <mergeCell ref="E3:E4"/>
    <mergeCell ref="F3:F4"/>
    <mergeCell ref="G3:G4"/>
    <mergeCell ref="H3:H4"/>
    <mergeCell ref="I3:J3"/>
  </mergeCells>
  <pageMargins left="0.27559055118110237" right="0.19685039370078741" top="0.47244094488188981" bottom="0.51181102362204722"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P177"/>
  <sheetViews>
    <sheetView topLeftCell="B1" workbookViewId="0">
      <selection activeCell="D46" sqref="D46"/>
    </sheetView>
  </sheetViews>
  <sheetFormatPr defaultColWidth="102.28515625" defaultRowHeight="15" x14ac:dyDescent="0.25"/>
  <cols>
    <col min="1" max="1" width="2.5703125" style="1" customWidth="1"/>
    <col min="2" max="2" width="10.85546875" style="129" customWidth="1"/>
    <col min="3" max="3" width="14.85546875" style="129" customWidth="1"/>
    <col min="4" max="4" width="87.140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130"/>
      <c r="C2" s="131"/>
      <c r="D2" s="75"/>
      <c r="E2" s="76"/>
    </row>
    <row r="3" spans="2:16" ht="19.5" thickBot="1" x14ac:dyDescent="0.35">
      <c r="B3" s="132"/>
      <c r="C3" s="133"/>
      <c r="D3" s="87" t="s">
        <v>238</v>
      </c>
      <c r="E3" s="78"/>
    </row>
    <row r="4" spans="2:16" ht="15.75" thickBot="1" x14ac:dyDescent="0.3">
      <c r="B4" s="132"/>
      <c r="C4" s="133"/>
      <c r="D4" s="77"/>
      <c r="E4" s="78"/>
    </row>
    <row r="5" spans="2:16" ht="15.75" thickBot="1" x14ac:dyDescent="0.3">
      <c r="B5" s="132"/>
      <c r="C5" s="136" t="s">
        <v>279</v>
      </c>
      <c r="D5" s="142">
        <v>2016</v>
      </c>
      <c r="E5" s="78"/>
    </row>
    <row r="6" spans="2:16" s="3" customFormat="1" ht="15.75" thickBot="1" x14ac:dyDescent="0.3">
      <c r="B6" s="134"/>
      <c r="C6" s="85"/>
      <c r="D6" s="45"/>
      <c r="E6" s="43"/>
      <c r="G6" s="2"/>
      <c r="H6" s="2"/>
      <c r="I6" s="2"/>
      <c r="J6" s="2"/>
      <c r="K6" s="2"/>
      <c r="L6" s="2"/>
      <c r="M6" s="2"/>
      <c r="N6" s="2"/>
      <c r="O6" s="2"/>
      <c r="P6" s="2"/>
    </row>
    <row r="7" spans="2:16" s="3" customFormat="1" ht="30.75" customHeight="1" thickBot="1" x14ac:dyDescent="0.3">
      <c r="B7" s="134"/>
      <c r="C7" s="79" t="s">
        <v>214</v>
      </c>
      <c r="D7" s="359" t="s">
        <v>659</v>
      </c>
      <c r="E7" s="43"/>
      <c r="G7" s="2"/>
      <c r="H7" s="2"/>
      <c r="I7" s="2"/>
      <c r="J7" s="2"/>
      <c r="K7" s="2"/>
      <c r="L7" s="2"/>
      <c r="M7" s="2"/>
      <c r="N7" s="2"/>
      <c r="O7" s="2"/>
      <c r="P7" s="2"/>
    </row>
    <row r="8" spans="2:16" s="3" customFormat="1" hidden="1" x14ac:dyDescent="0.25">
      <c r="B8" s="132"/>
      <c r="C8" s="133"/>
      <c r="D8" s="77"/>
      <c r="E8" s="43"/>
      <c r="G8" s="2"/>
      <c r="H8" s="2"/>
      <c r="I8" s="2"/>
      <c r="J8" s="2"/>
      <c r="K8" s="2"/>
      <c r="L8" s="2"/>
      <c r="M8" s="2"/>
      <c r="N8" s="2"/>
      <c r="O8" s="2"/>
      <c r="P8" s="2"/>
    </row>
    <row r="9" spans="2:16" s="3" customFormat="1" hidden="1" x14ac:dyDescent="0.25">
      <c r="B9" s="132"/>
      <c r="C9" s="133"/>
      <c r="D9" s="77"/>
      <c r="E9" s="43"/>
      <c r="G9" s="2"/>
      <c r="H9" s="2"/>
      <c r="I9" s="2"/>
      <c r="J9" s="2"/>
      <c r="K9" s="2"/>
      <c r="L9" s="2"/>
      <c r="M9" s="2"/>
      <c r="N9" s="2"/>
      <c r="O9" s="2"/>
      <c r="P9" s="2"/>
    </row>
    <row r="10" spans="2:16" s="3" customFormat="1" hidden="1" x14ac:dyDescent="0.25">
      <c r="B10" s="132"/>
      <c r="C10" s="133"/>
      <c r="D10" s="77"/>
      <c r="E10" s="43"/>
      <c r="G10" s="2"/>
      <c r="H10" s="2"/>
      <c r="I10" s="2"/>
      <c r="J10" s="2"/>
      <c r="K10" s="2"/>
      <c r="L10" s="2"/>
      <c r="M10" s="2"/>
      <c r="N10" s="2"/>
      <c r="O10" s="2"/>
      <c r="P10" s="2"/>
    </row>
    <row r="11" spans="2:16" s="3" customFormat="1" hidden="1" x14ac:dyDescent="0.25">
      <c r="B11" s="132"/>
      <c r="C11" s="133"/>
      <c r="D11" s="77"/>
      <c r="E11" s="43"/>
      <c r="G11" s="2"/>
      <c r="H11" s="2"/>
      <c r="I11" s="2"/>
      <c r="J11" s="2"/>
      <c r="K11" s="2"/>
      <c r="L11" s="2"/>
      <c r="M11" s="2"/>
      <c r="N11" s="2"/>
      <c r="O11" s="2"/>
      <c r="P11" s="2"/>
    </row>
    <row r="12" spans="2:16" s="3" customFormat="1" ht="15.75" thickBot="1" x14ac:dyDescent="0.3">
      <c r="B12" s="134"/>
      <c r="C12" s="85"/>
      <c r="D12" s="45"/>
      <c r="E12" s="43"/>
      <c r="G12" s="2"/>
      <c r="H12" s="2"/>
      <c r="I12" s="2"/>
      <c r="J12" s="2"/>
      <c r="K12" s="2"/>
      <c r="L12" s="2"/>
      <c r="M12" s="2"/>
      <c r="N12" s="2"/>
      <c r="O12" s="2"/>
      <c r="P12" s="2"/>
    </row>
    <row r="13" spans="2:16" s="3" customFormat="1" ht="166.5" thickBot="1" x14ac:dyDescent="0.3">
      <c r="B13" s="134"/>
      <c r="C13" s="80" t="s">
        <v>0</v>
      </c>
      <c r="D13" s="369" t="s">
        <v>887</v>
      </c>
      <c r="E13" s="43"/>
      <c r="G13" s="2"/>
      <c r="H13" s="2"/>
      <c r="I13" s="2"/>
      <c r="J13" s="2"/>
      <c r="K13" s="2"/>
      <c r="L13" s="2"/>
      <c r="M13" s="2"/>
      <c r="N13" s="2"/>
      <c r="O13" s="2"/>
      <c r="P13" s="2"/>
    </row>
    <row r="14" spans="2:16" s="3" customFormat="1" ht="15.75" thickBot="1" x14ac:dyDescent="0.3">
      <c r="B14" s="134"/>
      <c r="C14" s="85"/>
      <c r="D14" s="45"/>
      <c r="E14" s="43"/>
      <c r="G14" s="2"/>
      <c r="H14" s="2" t="s">
        <v>1</v>
      </c>
      <c r="I14" s="2" t="s">
        <v>2</v>
      </c>
      <c r="J14" s="2"/>
      <c r="K14" s="2" t="s">
        <v>3</v>
      </c>
      <c r="L14" s="2" t="s">
        <v>4</v>
      </c>
      <c r="M14" s="2" t="s">
        <v>5</v>
      </c>
      <c r="N14" s="2" t="s">
        <v>6</v>
      </c>
      <c r="O14" s="2" t="s">
        <v>7</v>
      </c>
      <c r="P14" s="2" t="s">
        <v>8</v>
      </c>
    </row>
    <row r="15" spans="2:16" s="3" customFormat="1" x14ac:dyDescent="0.25">
      <c r="B15" s="134"/>
      <c r="C15" s="81" t="s">
        <v>204</v>
      </c>
      <c r="D15" s="14"/>
      <c r="E15" s="43"/>
      <c r="G15" s="2"/>
      <c r="H15" s="4" t="s">
        <v>9</v>
      </c>
      <c r="I15" s="2" t="s">
        <v>10</v>
      </c>
      <c r="J15" s="2" t="s">
        <v>11</v>
      </c>
      <c r="K15" s="2" t="s">
        <v>12</v>
      </c>
      <c r="L15" s="2">
        <v>1</v>
      </c>
      <c r="M15" s="2">
        <v>1</v>
      </c>
      <c r="N15" s="2" t="s">
        <v>13</v>
      </c>
      <c r="O15" s="2" t="s">
        <v>14</v>
      </c>
      <c r="P15" s="2" t="s">
        <v>15</v>
      </c>
    </row>
    <row r="16" spans="2:16" s="3" customFormat="1" ht="29.25" customHeight="1" x14ac:dyDescent="0.25">
      <c r="B16" s="466" t="s">
        <v>266</v>
      </c>
      <c r="C16" s="467"/>
      <c r="D16" s="360" t="s">
        <v>658</v>
      </c>
      <c r="E16" s="43"/>
      <c r="G16" s="2"/>
      <c r="H16" s="4" t="s">
        <v>16</v>
      </c>
      <c r="I16" s="2" t="s">
        <v>17</v>
      </c>
      <c r="J16" s="2" t="s">
        <v>18</v>
      </c>
      <c r="K16" s="2" t="s">
        <v>19</v>
      </c>
      <c r="L16" s="2">
        <v>2</v>
      </c>
      <c r="M16" s="2">
        <v>2</v>
      </c>
      <c r="N16" s="2" t="s">
        <v>20</v>
      </c>
      <c r="O16" s="2" t="s">
        <v>21</v>
      </c>
      <c r="P16" s="2" t="s">
        <v>22</v>
      </c>
    </row>
    <row r="17" spans="2:16" s="3" customFormat="1" x14ac:dyDescent="0.25">
      <c r="B17" s="134"/>
      <c r="C17" s="81" t="s">
        <v>210</v>
      </c>
      <c r="D17" s="15"/>
      <c r="E17" s="43"/>
      <c r="G17" s="2"/>
      <c r="H17" s="4" t="s">
        <v>23</v>
      </c>
      <c r="I17" s="2" t="s">
        <v>24</v>
      </c>
      <c r="J17" s="2"/>
      <c r="K17" s="2" t="s">
        <v>25</v>
      </c>
      <c r="L17" s="2">
        <v>3</v>
      </c>
      <c r="M17" s="2">
        <v>3</v>
      </c>
      <c r="N17" s="2" t="s">
        <v>26</v>
      </c>
      <c r="O17" s="2" t="s">
        <v>27</v>
      </c>
      <c r="P17" s="2" t="s">
        <v>28</v>
      </c>
    </row>
    <row r="18" spans="2:16" s="3" customFormat="1" ht="15.75" thickBot="1" x14ac:dyDescent="0.3">
      <c r="B18" s="135"/>
      <c r="C18" s="80" t="s">
        <v>205</v>
      </c>
      <c r="D18" s="361" t="s">
        <v>126</v>
      </c>
      <c r="E18" s="43"/>
      <c r="G18" s="2"/>
      <c r="H18" s="4" t="s">
        <v>29</v>
      </c>
      <c r="I18" s="2"/>
      <c r="J18" s="2"/>
      <c r="K18" s="2" t="s">
        <v>30</v>
      </c>
      <c r="L18" s="2">
        <v>5</v>
      </c>
      <c r="M18" s="2">
        <v>5</v>
      </c>
      <c r="N18" s="2" t="s">
        <v>31</v>
      </c>
      <c r="O18" s="2" t="s">
        <v>32</v>
      </c>
      <c r="P18" s="2" t="s">
        <v>33</v>
      </c>
    </row>
    <row r="19" spans="2:16" s="3" customFormat="1" ht="50.25" customHeight="1" thickBot="1" x14ac:dyDescent="0.3">
      <c r="B19" s="469" t="s">
        <v>206</v>
      </c>
      <c r="C19" s="470"/>
      <c r="D19" s="369" t="s">
        <v>888</v>
      </c>
      <c r="E19" s="43"/>
      <c r="G19" s="2"/>
      <c r="H19" s="4" t="s">
        <v>34</v>
      </c>
      <c r="I19" s="2"/>
      <c r="J19" s="2"/>
      <c r="K19" s="2" t="s">
        <v>35</v>
      </c>
      <c r="L19" s="2"/>
      <c r="M19" s="2"/>
      <c r="N19" s="2"/>
      <c r="O19" s="2" t="s">
        <v>36</v>
      </c>
      <c r="P19" s="2" t="s">
        <v>37</v>
      </c>
    </row>
    <row r="20" spans="2:16" s="3" customFormat="1" x14ac:dyDescent="0.25">
      <c r="B20" s="134"/>
      <c r="C20" s="80"/>
      <c r="D20" s="45"/>
      <c r="E20" s="78"/>
      <c r="F20" s="4"/>
      <c r="G20" s="2"/>
      <c r="H20" s="2"/>
      <c r="J20" s="2"/>
      <c r="K20" s="2"/>
      <c r="L20" s="2"/>
      <c r="M20" s="2" t="s">
        <v>38</v>
      </c>
      <c r="N20" s="2" t="s">
        <v>39</v>
      </c>
    </row>
    <row r="21" spans="2:16" s="3" customFormat="1" x14ac:dyDescent="0.25">
      <c r="B21" s="134"/>
      <c r="C21" s="136" t="s">
        <v>209</v>
      </c>
      <c r="D21" s="45"/>
      <c r="E21" s="78"/>
      <c r="F21" s="4"/>
      <c r="G21" s="2"/>
      <c r="H21" s="2"/>
      <c r="J21" s="2"/>
      <c r="K21" s="2"/>
      <c r="L21" s="2"/>
      <c r="M21" s="2" t="s">
        <v>40</v>
      </c>
      <c r="N21" s="2" t="s">
        <v>41</v>
      </c>
    </row>
    <row r="22" spans="2:16" s="3" customFormat="1" x14ac:dyDescent="0.25">
      <c r="B22" s="134"/>
      <c r="C22" s="137" t="s">
        <v>212</v>
      </c>
      <c r="D22" s="45"/>
      <c r="E22" s="43"/>
      <c r="G22" s="2"/>
      <c r="H22" s="4" t="s">
        <v>42</v>
      </c>
      <c r="I22" s="2"/>
      <c r="J22" s="2"/>
      <c r="L22" s="2"/>
      <c r="M22" s="2"/>
      <c r="N22" s="2"/>
      <c r="O22" s="2" t="s">
        <v>43</v>
      </c>
      <c r="P22" s="2" t="s">
        <v>44</v>
      </c>
    </row>
    <row r="23" spans="2:16" s="3" customFormat="1" x14ac:dyDescent="0.25">
      <c r="B23" s="466" t="s">
        <v>211</v>
      </c>
      <c r="C23" s="467"/>
      <c r="D23" s="362">
        <v>42103</v>
      </c>
      <c r="E23" s="43"/>
      <c r="G23" s="2"/>
      <c r="H23" s="4"/>
      <c r="I23" s="2"/>
      <c r="J23" s="2"/>
      <c r="L23" s="2"/>
      <c r="M23" s="2"/>
      <c r="N23" s="2"/>
      <c r="O23" s="2"/>
      <c r="P23" s="2"/>
    </row>
    <row r="24" spans="2:16" s="3" customFormat="1" ht="4.5" customHeight="1" x14ac:dyDescent="0.25">
      <c r="B24" s="466"/>
      <c r="C24" s="467"/>
      <c r="D24" s="362"/>
      <c r="E24" s="43"/>
      <c r="G24" s="2"/>
      <c r="H24" s="4"/>
      <c r="I24" s="2"/>
      <c r="J24" s="2"/>
      <c r="L24" s="2"/>
      <c r="M24" s="2"/>
      <c r="N24" s="2"/>
      <c r="O24" s="2"/>
      <c r="P24" s="2"/>
    </row>
    <row r="25" spans="2:16" s="3" customFormat="1" ht="27.75" customHeight="1" x14ac:dyDescent="0.25">
      <c r="B25" s="466" t="s">
        <v>272</v>
      </c>
      <c r="C25" s="467"/>
      <c r="D25" s="362">
        <v>42138</v>
      </c>
      <c r="E25" s="43"/>
      <c r="F25" s="2"/>
      <c r="G25" s="4"/>
      <c r="H25" s="2"/>
      <c r="I25" s="2"/>
      <c r="K25" s="2"/>
      <c r="L25" s="2"/>
      <c r="M25" s="2"/>
      <c r="N25" s="2" t="s">
        <v>45</v>
      </c>
      <c r="O25" s="2" t="s">
        <v>46</v>
      </c>
    </row>
    <row r="26" spans="2:16" s="3" customFormat="1" ht="32.25" customHeight="1" x14ac:dyDescent="0.25">
      <c r="B26" s="466" t="s">
        <v>213</v>
      </c>
      <c r="C26" s="467"/>
      <c r="D26" s="363">
        <v>42352</v>
      </c>
      <c r="E26" s="43"/>
      <c r="F26" s="2"/>
      <c r="G26" s="4"/>
      <c r="H26" s="2"/>
      <c r="I26" s="2"/>
      <c r="K26" s="2"/>
      <c r="L26" s="2"/>
      <c r="M26" s="2"/>
      <c r="N26" s="2" t="s">
        <v>47</v>
      </c>
      <c r="O26" s="2" t="s">
        <v>48</v>
      </c>
    </row>
    <row r="27" spans="2:16" s="3" customFormat="1" ht="28.5" customHeight="1" x14ac:dyDescent="0.25">
      <c r="B27" s="466" t="s">
        <v>271</v>
      </c>
      <c r="C27" s="467"/>
      <c r="D27" s="363">
        <v>43281</v>
      </c>
      <c r="E27" s="82"/>
      <c r="F27" s="2"/>
      <c r="G27" s="255"/>
      <c r="H27" s="2"/>
      <c r="I27" s="2"/>
      <c r="J27" s="2"/>
      <c r="K27" s="2"/>
      <c r="L27" s="2"/>
      <c r="M27" s="2"/>
      <c r="N27" s="2"/>
      <c r="O27" s="2"/>
    </row>
    <row r="28" spans="2:16" s="3" customFormat="1" ht="15.75" thickBot="1" x14ac:dyDescent="0.3">
      <c r="B28" s="134"/>
      <c r="C28" s="81" t="s">
        <v>275</v>
      </c>
      <c r="D28" s="364">
        <v>44179</v>
      </c>
      <c r="E28" s="43"/>
      <c r="F28" s="2"/>
      <c r="G28" s="4"/>
      <c r="H28" s="2"/>
      <c r="I28" s="2"/>
      <c r="J28" s="2"/>
      <c r="K28" s="2"/>
      <c r="L28" s="2"/>
      <c r="M28" s="2"/>
      <c r="N28" s="2"/>
      <c r="O28" s="2"/>
    </row>
    <row r="29" spans="2:16" s="3" customFormat="1" x14ac:dyDescent="0.25">
      <c r="B29" s="134"/>
      <c r="C29" s="85"/>
      <c r="D29" s="83"/>
      <c r="E29" s="43"/>
      <c r="F29" s="2"/>
      <c r="G29" s="4"/>
      <c r="H29" s="2"/>
      <c r="I29" s="2"/>
      <c r="J29" s="2"/>
      <c r="K29" s="2"/>
      <c r="L29" s="2"/>
      <c r="M29" s="2"/>
      <c r="N29" s="2"/>
      <c r="O29" s="2"/>
    </row>
    <row r="30" spans="2:16" s="3" customFormat="1" ht="15.75" thickBot="1" x14ac:dyDescent="0.3">
      <c r="B30" s="134"/>
      <c r="C30" s="85"/>
      <c r="D30" s="84" t="s">
        <v>49</v>
      </c>
      <c r="E30" s="43"/>
      <c r="G30" s="2"/>
      <c r="H30" s="4" t="s">
        <v>50</v>
      </c>
      <c r="I30" s="2"/>
      <c r="J30" s="2"/>
      <c r="K30" s="2"/>
      <c r="L30" s="2"/>
      <c r="M30" s="2"/>
      <c r="N30" s="2"/>
      <c r="O30" s="2"/>
      <c r="P30" s="2"/>
    </row>
    <row r="31" spans="2:16" s="3" customFormat="1" ht="80.099999999999994" customHeight="1" thickBot="1" x14ac:dyDescent="0.3">
      <c r="B31" s="134"/>
      <c r="C31" s="85"/>
      <c r="D31" s="370" t="s">
        <v>889</v>
      </c>
      <c r="E31" s="43"/>
      <c r="F31" s="5"/>
      <c r="G31" s="2"/>
      <c r="H31" s="4" t="s">
        <v>51</v>
      </c>
      <c r="I31" s="2"/>
      <c r="J31" s="2"/>
      <c r="K31" s="2"/>
      <c r="L31" s="2"/>
      <c r="M31" s="2"/>
      <c r="N31" s="2"/>
      <c r="O31" s="2"/>
      <c r="P31" s="2"/>
    </row>
    <row r="32" spans="2:16" s="3" customFormat="1" ht="32.25" customHeight="1" thickBot="1" x14ac:dyDescent="0.3">
      <c r="B32" s="466" t="s">
        <v>52</v>
      </c>
      <c r="C32" s="468"/>
      <c r="D32" s="45"/>
      <c r="E32" s="43"/>
      <c r="G32" s="2"/>
      <c r="H32" s="4" t="s">
        <v>53</v>
      </c>
      <c r="I32" s="2"/>
      <c r="J32" s="2"/>
      <c r="K32" s="2"/>
      <c r="L32" s="2"/>
      <c r="M32" s="2"/>
      <c r="N32" s="2"/>
      <c r="O32" s="2"/>
      <c r="P32" s="2"/>
    </row>
    <row r="33" spans="1:16" s="3" customFormat="1" ht="17.25" customHeight="1" thickBot="1" x14ac:dyDescent="0.3">
      <c r="B33" s="134"/>
      <c r="C33" s="85"/>
      <c r="D33" s="371" t="s">
        <v>890</v>
      </c>
      <c r="E33" s="43"/>
      <c r="G33" s="2"/>
      <c r="H33" s="4" t="s">
        <v>54</v>
      </c>
      <c r="I33" s="2"/>
      <c r="J33" s="2"/>
      <c r="K33" s="2"/>
      <c r="L33" s="2"/>
      <c r="M33" s="2"/>
      <c r="N33" s="2"/>
      <c r="O33" s="2"/>
      <c r="P33" s="2"/>
    </row>
    <row r="34" spans="1:16" s="3" customFormat="1" x14ac:dyDescent="0.25">
      <c r="B34" s="134"/>
      <c r="C34" s="85"/>
      <c r="D34" s="45"/>
      <c r="E34" s="43"/>
      <c r="F34" s="5"/>
      <c r="G34" s="2"/>
      <c r="H34" s="4" t="s">
        <v>55</v>
      </c>
      <c r="I34" s="2"/>
      <c r="J34" s="2"/>
      <c r="K34" s="2"/>
      <c r="L34" s="2"/>
      <c r="M34" s="2"/>
      <c r="N34" s="2"/>
      <c r="O34" s="2"/>
      <c r="P34" s="2"/>
    </row>
    <row r="35" spans="1:16" s="3" customFormat="1" x14ac:dyDescent="0.25">
      <c r="B35" s="134"/>
      <c r="C35" s="138" t="s">
        <v>56</v>
      </c>
      <c r="D35" s="45"/>
      <c r="E35" s="43"/>
      <c r="G35" s="2"/>
      <c r="H35" s="4" t="s">
        <v>57</v>
      </c>
      <c r="I35" s="2"/>
      <c r="J35" s="2"/>
      <c r="K35" s="2"/>
      <c r="L35" s="2"/>
      <c r="M35" s="2"/>
      <c r="N35" s="2"/>
      <c r="O35" s="2"/>
      <c r="P35" s="2"/>
    </row>
    <row r="36" spans="1:16" s="3" customFormat="1" ht="31.5" customHeight="1" thickBot="1" x14ac:dyDescent="0.3">
      <c r="B36" s="466" t="s">
        <v>58</v>
      </c>
      <c r="C36" s="468"/>
      <c r="D36" s="45"/>
      <c r="E36" s="43"/>
      <c r="G36" s="2"/>
      <c r="H36" s="4" t="s">
        <v>59</v>
      </c>
      <c r="I36" s="2"/>
      <c r="J36" s="2"/>
      <c r="K36" s="2"/>
      <c r="L36" s="2"/>
      <c r="M36" s="2"/>
      <c r="N36" s="2"/>
      <c r="O36" s="2"/>
      <c r="P36" s="2"/>
    </row>
    <row r="37" spans="1:16" s="3" customFormat="1" x14ac:dyDescent="0.25">
      <c r="B37" s="134"/>
      <c r="C37" s="85" t="s">
        <v>60</v>
      </c>
      <c r="D37" s="17"/>
      <c r="E37" s="43"/>
      <c r="G37" s="2"/>
      <c r="H37" s="4" t="s">
        <v>61</v>
      </c>
      <c r="I37" s="2"/>
      <c r="J37" s="2"/>
      <c r="K37" s="2"/>
      <c r="L37" s="2"/>
      <c r="M37" s="2"/>
      <c r="N37" s="2"/>
      <c r="O37" s="2"/>
      <c r="P37" s="2"/>
    </row>
    <row r="38" spans="1:16" s="3" customFormat="1" x14ac:dyDescent="0.25">
      <c r="B38" s="134"/>
      <c r="C38" s="85" t="s">
        <v>62</v>
      </c>
      <c r="D38" s="367"/>
      <c r="E38" s="43"/>
      <c r="G38" s="2"/>
      <c r="H38" s="4" t="s">
        <v>63</v>
      </c>
      <c r="I38" s="2"/>
      <c r="J38" s="2"/>
      <c r="K38" s="2"/>
      <c r="L38" s="2"/>
      <c r="M38" s="2"/>
      <c r="N38" s="2"/>
      <c r="O38" s="2"/>
      <c r="P38" s="2"/>
    </row>
    <row r="39" spans="1:16" s="3" customFormat="1" ht="15.75" thickBot="1" x14ac:dyDescent="0.3">
      <c r="B39" s="134"/>
      <c r="C39" s="85" t="s">
        <v>64</v>
      </c>
      <c r="D39" s="18"/>
      <c r="E39" s="43"/>
      <c r="G39" s="2"/>
      <c r="H39" s="4" t="s">
        <v>65</v>
      </c>
      <c r="I39" s="2"/>
      <c r="J39" s="2"/>
      <c r="K39" s="2"/>
      <c r="L39" s="2"/>
      <c r="M39" s="2"/>
      <c r="N39" s="2"/>
      <c r="O39" s="2"/>
      <c r="P39" s="2"/>
    </row>
    <row r="40" spans="1:16" s="3" customFormat="1" ht="15" customHeight="1" thickBot="1" x14ac:dyDescent="0.3">
      <c r="B40" s="134"/>
      <c r="C40" s="81" t="s">
        <v>208</v>
      </c>
      <c r="D40" s="45"/>
      <c r="E40" s="43"/>
      <c r="G40" s="2"/>
      <c r="H40" s="4" t="s">
        <v>66</v>
      </c>
      <c r="I40" s="2"/>
      <c r="J40" s="2"/>
      <c r="K40" s="2"/>
      <c r="L40" s="2"/>
      <c r="M40" s="2"/>
      <c r="N40" s="2"/>
      <c r="O40" s="2"/>
      <c r="P40" s="2"/>
    </row>
    <row r="41" spans="1:16" s="3" customFormat="1" x14ac:dyDescent="0.25">
      <c r="B41" s="134"/>
      <c r="C41" s="85" t="s">
        <v>60</v>
      </c>
      <c r="D41" s="17" t="s">
        <v>883</v>
      </c>
      <c r="E41" s="43"/>
      <c r="G41" s="2"/>
      <c r="H41" s="4" t="s">
        <v>67</v>
      </c>
      <c r="I41" s="2"/>
      <c r="J41" s="2"/>
      <c r="K41" s="2"/>
      <c r="L41" s="2"/>
      <c r="M41" s="2"/>
      <c r="N41" s="2"/>
      <c r="O41" s="2"/>
      <c r="P41" s="2"/>
    </row>
    <row r="42" spans="1:16" s="3" customFormat="1" x14ac:dyDescent="0.25">
      <c r="B42" s="134"/>
      <c r="C42" s="85" t="s">
        <v>62</v>
      </c>
      <c r="D42" s="368" t="s">
        <v>884</v>
      </c>
      <c r="E42" s="43"/>
      <c r="G42" s="2"/>
      <c r="H42" s="4" t="s">
        <v>68</v>
      </c>
      <c r="I42" s="2"/>
      <c r="J42" s="2"/>
      <c r="K42" s="2"/>
      <c r="L42" s="2"/>
      <c r="M42" s="2"/>
      <c r="N42" s="2"/>
      <c r="O42" s="2"/>
      <c r="P42" s="2"/>
    </row>
    <row r="43" spans="1:16" s="3" customFormat="1" ht="15.75" thickBot="1" x14ac:dyDescent="0.3">
      <c r="B43" s="134"/>
      <c r="C43" s="85" t="s">
        <v>64</v>
      </c>
      <c r="D43" s="18"/>
      <c r="E43" s="43"/>
      <c r="G43" s="2"/>
      <c r="H43" s="4" t="s">
        <v>69</v>
      </c>
      <c r="I43" s="2"/>
      <c r="J43" s="2"/>
      <c r="K43" s="2"/>
      <c r="L43" s="2"/>
      <c r="M43" s="2"/>
      <c r="N43" s="2"/>
      <c r="O43" s="2"/>
      <c r="P43" s="2"/>
    </row>
    <row r="44" spans="1:16" s="3" customFormat="1" ht="15.75" thickBot="1" x14ac:dyDescent="0.3">
      <c r="B44" s="134"/>
      <c r="C44" s="81" t="s">
        <v>273</v>
      </c>
      <c r="D44" s="45"/>
      <c r="E44" s="43"/>
      <c r="G44" s="2"/>
      <c r="H44" s="4" t="s">
        <v>70</v>
      </c>
      <c r="I44" s="2"/>
      <c r="J44" s="2"/>
      <c r="K44" s="2"/>
      <c r="L44" s="2"/>
      <c r="M44" s="2"/>
      <c r="N44" s="2"/>
      <c r="O44" s="2"/>
      <c r="P44" s="2"/>
    </row>
    <row r="45" spans="1:16" s="3" customFormat="1" x14ac:dyDescent="0.25">
      <c r="B45" s="134"/>
      <c r="C45" s="85" t="s">
        <v>60</v>
      </c>
      <c r="D45" s="17" t="s">
        <v>885</v>
      </c>
      <c r="E45" s="43"/>
      <c r="G45" s="2"/>
      <c r="H45" s="4" t="s">
        <v>71</v>
      </c>
      <c r="I45" s="2"/>
      <c r="J45" s="2"/>
      <c r="K45" s="2"/>
      <c r="L45" s="2"/>
      <c r="M45" s="2"/>
      <c r="N45" s="2"/>
      <c r="O45" s="2"/>
      <c r="P45" s="2"/>
    </row>
    <row r="46" spans="1:16" s="3" customFormat="1" x14ac:dyDescent="0.25">
      <c r="B46" s="134"/>
      <c r="C46" s="85" t="s">
        <v>62</v>
      </c>
      <c r="D46" s="368" t="s">
        <v>886</v>
      </c>
      <c r="E46" s="43"/>
      <c r="G46" s="2"/>
      <c r="H46" s="4" t="s">
        <v>72</v>
      </c>
      <c r="I46" s="2"/>
      <c r="J46" s="2"/>
      <c r="K46" s="2"/>
      <c r="L46" s="2"/>
      <c r="M46" s="2"/>
      <c r="N46" s="2"/>
      <c r="O46" s="2"/>
      <c r="P46" s="2"/>
    </row>
    <row r="47" spans="1:16" ht="15.75" thickBot="1" x14ac:dyDescent="0.3">
      <c r="A47" s="3"/>
      <c r="B47" s="134"/>
      <c r="C47" s="85" t="s">
        <v>64</v>
      </c>
      <c r="D47" s="18"/>
      <c r="E47" s="43"/>
      <c r="H47" s="4" t="s">
        <v>73</v>
      </c>
    </row>
    <row r="48" spans="1:16" ht="15.75" thickBot="1" x14ac:dyDescent="0.3">
      <c r="B48" s="134"/>
      <c r="C48" s="81" t="s">
        <v>207</v>
      </c>
      <c r="D48" s="45"/>
      <c r="E48" s="43"/>
      <c r="H48" s="4" t="s">
        <v>74</v>
      </c>
    </row>
    <row r="49" spans="2:8" x14ac:dyDescent="0.25">
      <c r="B49" s="134"/>
      <c r="C49" s="85" t="s">
        <v>60</v>
      </c>
      <c r="D49" s="17" t="s">
        <v>881</v>
      </c>
      <c r="E49" s="43"/>
      <c r="H49" s="4" t="s">
        <v>75</v>
      </c>
    </row>
    <row r="50" spans="2:8" x14ac:dyDescent="0.25">
      <c r="B50" s="134"/>
      <c r="C50" s="85" t="s">
        <v>62</v>
      </c>
      <c r="D50" s="367" t="s">
        <v>882</v>
      </c>
      <c r="E50" s="43"/>
      <c r="H50" s="4" t="s">
        <v>76</v>
      </c>
    </row>
    <row r="51" spans="2:8" ht="15.75" thickBot="1" x14ac:dyDescent="0.3">
      <c r="B51" s="134"/>
      <c r="C51" s="85" t="s">
        <v>64</v>
      </c>
      <c r="D51" s="18"/>
      <c r="E51" s="43"/>
      <c r="H51" s="4" t="s">
        <v>77</v>
      </c>
    </row>
    <row r="52" spans="2:8" ht="15.75" thickBot="1" x14ac:dyDescent="0.3">
      <c r="B52" s="134"/>
      <c r="C52" s="81" t="s">
        <v>207</v>
      </c>
      <c r="D52" s="45"/>
      <c r="E52" s="43"/>
      <c r="H52" s="4" t="s">
        <v>78</v>
      </c>
    </row>
    <row r="53" spans="2:8" x14ac:dyDescent="0.25">
      <c r="B53" s="134"/>
      <c r="C53" s="85" t="s">
        <v>60</v>
      </c>
      <c r="D53" s="17"/>
      <c r="E53" s="43"/>
      <c r="H53" s="4" t="s">
        <v>79</v>
      </c>
    </row>
    <row r="54" spans="2:8" x14ac:dyDescent="0.25">
      <c r="B54" s="134"/>
      <c r="C54" s="85" t="s">
        <v>62</v>
      </c>
      <c r="D54" s="16"/>
      <c r="E54" s="43"/>
      <c r="H54" s="4" t="s">
        <v>80</v>
      </c>
    </row>
    <row r="55" spans="2:8" ht="15.75" thickBot="1" x14ac:dyDescent="0.3">
      <c r="B55" s="134"/>
      <c r="C55" s="85" t="s">
        <v>64</v>
      </c>
      <c r="D55" s="18"/>
      <c r="E55" s="43"/>
      <c r="H55" s="4" t="s">
        <v>81</v>
      </c>
    </row>
    <row r="56" spans="2:8" ht="15.75" thickBot="1" x14ac:dyDescent="0.3">
      <c r="B56" s="134"/>
      <c r="C56" s="81" t="s">
        <v>207</v>
      </c>
      <c r="D56" s="45"/>
      <c r="E56" s="43"/>
      <c r="H56" s="4" t="s">
        <v>82</v>
      </c>
    </row>
    <row r="57" spans="2:8" x14ac:dyDescent="0.25">
      <c r="B57" s="134"/>
      <c r="C57" s="85" t="s">
        <v>60</v>
      </c>
      <c r="D57" s="17"/>
      <c r="E57" s="43"/>
      <c r="H57" s="4" t="s">
        <v>83</v>
      </c>
    </row>
    <row r="58" spans="2:8" x14ac:dyDescent="0.25">
      <c r="B58" s="134"/>
      <c r="C58" s="85" t="s">
        <v>62</v>
      </c>
      <c r="D58" s="16"/>
      <c r="E58" s="43"/>
      <c r="H58" s="4" t="s">
        <v>84</v>
      </c>
    </row>
    <row r="59" spans="2:8" ht="15.75" thickBot="1" x14ac:dyDescent="0.3">
      <c r="B59" s="134"/>
      <c r="C59" s="85" t="s">
        <v>64</v>
      </c>
      <c r="D59" s="18"/>
      <c r="E59" s="43"/>
      <c r="H59" s="4" t="s">
        <v>85</v>
      </c>
    </row>
    <row r="60" spans="2:8" ht="15.75" thickBot="1" x14ac:dyDescent="0.3">
      <c r="B60" s="139"/>
      <c r="C60" s="140"/>
      <c r="D60" s="86"/>
      <c r="E60" s="55"/>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8">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42" r:id="rId1" display="nboudrm@yahoo.com   "/>
    <hyperlink ref="D46" r:id="rId2" display="h.felloun@ada.gov.ma "/>
    <hyperlink ref="D33" r:id="rId3"/>
    <hyperlink ref="D50" r:id="rId4"/>
  </hyperlinks>
  <pageMargins left="0.7" right="0.7" top="0.75" bottom="0.75" header="0.3" footer="0.3"/>
  <pageSetup orientation="landscape" r:id="rId5"/>
  <drawing r:id="rId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R151"/>
  <sheetViews>
    <sheetView topLeftCell="A13" workbookViewId="0">
      <selection activeCell="M20" sqref="M20"/>
    </sheetView>
  </sheetViews>
  <sheetFormatPr defaultColWidth="9.140625" defaultRowHeight="15" x14ac:dyDescent="0.25"/>
  <cols>
    <col min="1" max="1" width="1.42578125" style="20" customWidth="1"/>
    <col min="2" max="2" width="1.5703125" style="19" customWidth="1"/>
    <col min="3" max="3" width="10.28515625" style="19" customWidth="1"/>
    <col min="4" max="4" width="21" style="19" customWidth="1"/>
    <col min="5" max="5" width="12" style="20" customWidth="1"/>
    <col min="6" max="6" width="13" style="20" customWidth="1"/>
    <col min="7" max="7" width="16" style="20" customWidth="1"/>
    <col min="8" max="8" width="50.85546875" style="20" customWidth="1"/>
    <col min="9" max="9" width="12.5703125" style="20" customWidth="1"/>
    <col min="10" max="10" width="13.42578125" style="20" customWidth="1"/>
    <col min="11" max="11" width="1.140625" style="20" customWidth="1"/>
    <col min="12" max="12" width="1.42578125" style="20" customWidth="1"/>
    <col min="13" max="13" width="9.140625" style="20"/>
    <col min="14" max="16" width="18.140625" style="20" customWidth="1"/>
    <col min="17" max="17" width="18.28515625" style="20" customWidth="1"/>
    <col min="18" max="18" width="9.28515625" style="20" customWidth="1"/>
    <col min="19" max="16384" width="9.140625" style="20"/>
  </cols>
  <sheetData>
    <row r="1" spans="2:18" ht="15.75" thickBot="1" x14ac:dyDescent="0.3"/>
    <row r="2" spans="2:18" ht="15.75" thickBot="1" x14ac:dyDescent="0.3">
      <c r="B2" s="64"/>
      <c r="C2" s="65"/>
      <c r="D2" s="65"/>
      <c r="E2" s="66"/>
      <c r="F2" s="66"/>
      <c r="G2" s="66"/>
      <c r="H2" s="66"/>
      <c r="I2" s="66"/>
      <c r="J2" s="66"/>
      <c r="K2" s="67"/>
    </row>
    <row r="3" spans="2:18" ht="19.5" thickBot="1" x14ac:dyDescent="0.35">
      <c r="B3" s="68"/>
      <c r="C3" s="493" t="s">
        <v>660</v>
      </c>
      <c r="D3" s="494"/>
      <c r="E3" s="494"/>
      <c r="F3" s="494"/>
      <c r="G3" s="494"/>
      <c r="H3" s="494"/>
      <c r="I3" s="494"/>
      <c r="J3" s="495"/>
      <c r="K3" s="69"/>
    </row>
    <row r="4" spans="2:18" x14ac:dyDescent="0.25">
      <c r="B4" s="503"/>
      <c r="C4" s="504"/>
      <c r="D4" s="504"/>
      <c r="E4" s="504"/>
      <c r="F4" s="504"/>
      <c r="G4" s="504"/>
      <c r="H4" s="504"/>
      <c r="I4" s="504"/>
      <c r="J4" s="71"/>
      <c r="K4" s="69"/>
    </row>
    <row r="5" spans="2:18" x14ac:dyDescent="0.25">
      <c r="B5" s="70"/>
      <c r="C5" s="502"/>
      <c r="D5" s="502"/>
      <c r="E5" s="502"/>
      <c r="F5" s="502"/>
      <c r="G5" s="502"/>
      <c r="H5" s="502"/>
      <c r="I5" s="502"/>
      <c r="J5" s="71"/>
      <c r="K5" s="69"/>
    </row>
    <row r="6" spans="2:18" x14ac:dyDescent="0.25">
      <c r="B6" s="70"/>
      <c r="C6" s="44"/>
      <c r="D6" s="49"/>
      <c r="E6" s="45"/>
      <c r="F6" s="45"/>
      <c r="G6" s="45"/>
      <c r="H6" s="45"/>
      <c r="I6" s="71"/>
      <c r="J6" s="71"/>
      <c r="K6" s="69"/>
    </row>
    <row r="7" spans="2:18" x14ac:dyDescent="0.25">
      <c r="B7" s="70"/>
      <c r="C7" s="498" t="s">
        <v>234</v>
      </c>
      <c r="D7" s="498"/>
      <c r="E7" s="46"/>
      <c r="F7" s="46"/>
      <c r="G7" s="46"/>
      <c r="H7" s="46"/>
      <c r="I7" s="71"/>
      <c r="J7" s="71"/>
      <c r="K7" s="69"/>
    </row>
    <row r="8" spans="2:18" ht="27.75" customHeight="1" thickBot="1" x14ac:dyDescent="0.3">
      <c r="B8" s="70"/>
      <c r="C8" s="515" t="s">
        <v>243</v>
      </c>
      <c r="D8" s="515"/>
      <c r="E8" s="515"/>
      <c r="F8" s="515"/>
      <c r="G8" s="515"/>
      <c r="H8" s="515"/>
      <c r="I8" s="515"/>
      <c r="J8" s="71"/>
      <c r="K8" s="69"/>
    </row>
    <row r="9" spans="2:18" ht="50.1" customHeight="1" thickBot="1" x14ac:dyDescent="0.3">
      <c r="B9" s="70"/>
      <c r="C9" s="497" t="s">
        <v>880</v>
      </c>
      <c r="D9" s="497"/>
      <c r="E9" s="509">
        <v>1695936</v>
      </c>
      <c r="F9" s="510"/>
      <c r="G9" s="510"/>
      <c r="H9" s="510"/>
      <c r="I9" s="511"/>
      <c r="J9" s="71"/>
      <c r="K9" s="69"/>
      <c r="N9" s="21"/>
    </row>
    <row r="10" spans="2:18" ht="99.95" customHeight="1" thickBot="1" x14ac:dyDescent="0.3">
      <c r="B10" s="70"/>
      <c r="C10" s="498" t="s">
        <v>235</v>
      </c>
      <c r="D10" s="498"/>
      <c r="E10" s="512"/>
      <c r="F10" s="513"/>
      <c r="G10" s="513"/>
      <c r="H10" s="513"/>
      <c r="I10" s="514"/>
      <c r="J10" s="71"/>
      <c r="K10" s="69"/>
    </row>
    <row r="11" spans="2:18" ht="15.75" thickBot="1" x14ac:dyDescent="0.3">
      <c r="B11" s="70"/>
      <c r="C11" s="49"/>
      <c r="D11" s="49"/>
      <c r="E11" s="71"/>
      <c r="F11" s="71"/>
      <c r="G11" s="71"/>
      <c r="H11" s="71"/>
      <c r="I11" s="71"/>
      <c r="J11" s="71"/>
      <c r="K11" s="69"/>
    </row>
    <row r="12" spans="2:18" ht="18.75" customHeight="1" thickBot="1" x14ac:dyDescent="0.3">
      <c r="B12" s="70"/>
      <c r="C12" s="498" t="s">
        <v>304</v>
      </c>
      <c r="D12" s="498"/>
      <c r="E12" s="506">
        <f>(267122.16+94350.98)/9.64460787102245</f>
        <v>37479.298778549433</v>
      </c>
      <c r="F12" s="507"/>
      <c r="G12" s="507"/>
      <c r="H12" s="507"/>
      <c r="I12" s="508"/>
      <c r="J12" s="71"/>
      <c r="K12" s="69"/>
      <c r="N12" s="365"/>
      <c r="O12" s="365"/>
    </row>
    <row r="13" spans="2:18" ht="15" customHeight="1" x14ac:dyDescent="0.25">
      <c r="B13" s="70"/>
      <c r="C13" s="505" t="s">
        <v>303</v>
      </c>
      <c r="D13" s="505"/>
      <c r="E13" s="505"/>
      <c r="F13" s="505"/>
      <c r="G13" s="505"/>
      <c r="H13" s="505"/>
      <c r="I13" s="505"/>
      <c r="J13" s="71"/>
      <c r="K13" s="69"/>
      <c r="N13" s="365"/>
      <c r="O13" s="366"/>
    </row>
    <row r="14" spans="2:18" ht="15" customHeight="1" x14ac:dyDescent="0.25">
      <c r="B14" s="70"/>
      <c r="C14" s="149"/>
      <c r="D14" s="149"/>
      <c r="E14" s="149"/>
      <c r="F14" s="149"/>
      <c r="G14" s="149"/>
      <c r="H14" s="149"/>
      <c r="I14" s="149"/>
      <c r="J14" s="71"/>
      <c r="K14" s="69"/>
      <c r="N14" s="366"/>
      <c r="O14" s="366"/>
    </row>
    <row r="15" spans="2:18" x14ac:dyDescent="0.25">
      <c r="B15" s="70"/>
      <c r="C15" s="498" t="s">
        <v>218</v>
      </c>
      <c r="D15" s="498"/>
      <c r="E15" s="71"/>
      <c r="F15" s="71"/>
      <c r="G15" s="71"/>
      <c r="H15" s="71"/>
      <c r="I15" s="71"/>
      <c r="J15" s="71"/>
      <c r="K15" s="69"/>
      <c r="M15" s="21"/>
      <c r="N15" s="366"/>
      <c r="O15" s="21"/>
      <c r="P15" s="21"/>
      <c r="Q15" s="21"/>
      <c r="R15" s="21"/>
    </row>
    <row r="16" spans="2:18" ht="50.1" customHeight="1" x14ac:dyDescent="0.25">
      <c r="B16" s="70"/>
      <c r="C16" s="498" t="s">
        <v>769</v>
      </c>
      <c r="D16" s="498"/>
      <c r="E16" s="400" t="s">
        <v>1084</v>
      </c>
      <c r="F16" s="400" t="s">
        <v>897</v>
      </c>
      <c r="G16" s="400" t="s">
        <v>1081</v>
      </c>
      <c r="H16" s="400" t="s">
        <v>903</v>
      </c>
      <c r="I16" s="400" t="s">
        <v>219</v>
      </c>
      <c r="J16" s="71"/>
      <c r="K16" s="69"/>
      <c r="M16" s="21"/>
      <c r="N16" s="22"/>
      <c r="O16" s="22"/>
      <c r="P16" s="22"/>
      <c r="Q16" s="22"/>
      <c r="R16" s="21"/>
    </row>
    <row r="17" spans="2:18" ht="23.25" x14ac:dyDescent="0.25">
      <c r="B17" s="70"/>
      <c r="C17" s="378"/>
      <c r="D17" s="378"/>
      <c r="E17" s="472" t="s">
        <v>1034</v>
      </c>
      <c r="F17" s="473" t="s">
        <v>898</v>
      </c>
      <c r="G17" s="474" t="s">
        <v>1033</v>
      </c>
      <c r="H17" s="401" t="s">
        <v>1044</v>
      </c>
      <c r="I17" s="402">
        <v>103684.87898865581</v>
      </c>
      <c r="J17" s="71"/>
      <c r="K17" s="69"/>
      <c r="M17" s="21"/>
      <c r="N17" s="379"/>
      <c r="O17" s="379"/>
      <c r="P17" s="379"/>
      <c r="Q17" s="379"/>
      <c r="R17" s="21"/>
    </row>
    <row r="18" spans="2:18" x14ac:dyDescent="0.25">
      <c r="B18" s="70"/>
      <c r="C18" s="378"/>
      <c r="D18" s="378"/>
      <c r="E18" s="472"/>
      <c r="F18" s="473"/>
      <c r="G18" s="474"/>
      <c r="H18" s="401" t="s">
        <v>1045</v>
      </c>
      <c r="I18" s="402">
        <v>463471.40907929145</v>
      </c>
      <c r="J18" s="71"/>
      <c r="K18" s="69"/>
      <c r="M18" s="21"/>
      <c r="N18" s="379"/>
      <c r="O18" s="379"/>
      <c r="P18" s="379"/>
      <c r="Q18" s="379"/>
      <c r="R18" s="21"/>
    </row>
    <row r="19" spans="2:18" x14ac:dyDescent="0.25">
      <c r="B19" s="70"/>
      <c r="C19" s="378"/>
      <c r="D19" s="378"/>
      <c r="E19" s="472"/>
      <c r="F19" s="473"/>
      <c r="G19" s="474"/>
      <c r="H19" s="401" t="s">
        <v>1046</v>
      </c>
      <c r="I19" s="402">
        <v>41473.95159546232</v>
      </c>
      <c r="J19" s="71"/>
      <c r="K19" s="69"/>
      <c r="M19" s="21"/>
      <c r="N19" s="379"/>
      <c r="O19" s="379"/>
      <c r="P19" s="379"/>
      <c r="Q19" s="379"/>
      <c r="R19" s="21"/>
    </row>
    <row r="20" spans="2:18" x14ac:dyDescent="0.25">
      <c r="B20" s="70"/>
      <c r="C20" s="378"/>
      <c r="D20" s="378"/>
      <c r="E20" s="472"/>
      <c r="F20" s="473"/>
      <c r="G20" s="474"/>
      <c r="H20" s="401" t="s">
        <v>1026</v>
      </c>
      <c r="I20" s="403" t="s">
        <v>703</v>
      </c>
      <c r="J20" s="71"/>
      <c r="K20" s="69"/>
      <c r="M20" s="21"/>
      <c r="N20" s="379"/>
      <c r="O20" s="379"/>
      <c r="P20" s="379"/>
      <c r="Q20" s="379"/>
      <c r="R20" s="21"/>
    </row>
    <row r="21" spans="2:18" ht="23.25" x14ac:dyDescent="0.25">
      <c r="B21" s="70"/>
      <c r="C21" s="378"/>
      <c r="D21" s="378"/>
      <c r="E21" s="472"/>
      <c r="F21" s="473"/>
      <c r="G21" s="474"/>
      <c r="H21" s="401" t="s">
        <v>1027</v>
      </c>
      <c r="I21" s="403" t="s">
        <v>703</v>
      </c>
      <c r="J21" s="71"/>
      <c r="K21" s="69"/>
      <c r="M21" s="21"/>
      <c r="N21" s="379"/>
      <c r="O21" s="379"/>
      <c r="P21" s="379"/>
      <c r="Q21" s="379"/>
      <c r="R21" s="21"/>
    </row>
    <row r="22" spans="2:18" ht="23.25" x14ac:dyDescent="0.25">
      <c r="B22" s="70"/>
      <c r="C22" s="378"/>
      <c r="D22" s="378"/>
      <c r="E22" s="472"/>
      <c r="F22" s="473"/>
      <c r="G22" s="474" t="s">
        <v>941</v>
      </c>
      <c r="H22" s="401" t="s">
        <v>1047</v>
      </c>
      <c r="I22" s="404">
        <v>31105.463696596744</v>
      </c>
      <c r="J22" s="71"/>
      <c r="K22" s="69"/>
      <c r="M22" s="21"/>
      <c r="N22" s="379"/>
      <c r="O22" s="379"/>
      <c r="P22" s="379"/>
      <c r="Q22" s="379"/>
      <c r="R22" s="21"/>
    </row>
    <row r="23" spans="2:18" x14ac:dyDescent="0.25">
      <c r="B23" s="70"/>
      <c r="C23" s="378"/>
      <c r="D23" s="378"/>
      <c r="E23" s="472"/>
      <c r="F23" s="473"/>
      <c r="G23" s="474"/>
      <c r="H23" s="401" t="s">
        <v>1028</v>
      </c>
      <c r="I23" s="405">
        <v>21773.824587617721</v>
      </c>
      <c r="J23" s="71"/>
      <c r="K23" s="69"/>
      <c r="M23" s="21"/>
      <c r="N23" s="379"/>
      <c r="O23" s="379"/>
      <c r="P23" s="379"/>
      <c r="Q23" s="379"/>
      <c r="R23" s="21"/>
    </row>
    <row r="24" spans="2:18" ht="23.25" x14ac:dyDescent="0.25">
      <c r="B24" s="70"/>
      <c r="C24" s="378"/>
      <c r="D24" s="378"/>
      <c r="E24" s="472"/>
      <c r="F24" s="473"/>
      <c r="G24" s="474"/>
      <c r="H24" s="401" t="s">
        <v>1029</v>
      </c>
      <c r="I24" s="403" t="s">
        <v>703</v>
      </c>
      <c r="J24" s="71"/>
      <c r="K24" s="69"/>
      <c r="M24" s="21"/>
      <c r="N24" s="379"/>
      <c r="O24" s="379"/>
      <c r="P24" s="379"/>
      <c r="Q24" s="379"/>
      <c r="R24" s="21"/>
    </row>
    <row r="25" spans="2:18" ht="23.25" x14ac:dyDescent="0.25">
      <c r="B25" s="70"/>
      <c r="C25" s="378"/>
      <c r="D25" s="378"/>
      <c r="E25" s="472"/>
      <c r="F25" s="473"/>
      <c r="G25" s="474" t="s">
        <v>944</v>
      </c>
      <c r="H25" s="401" t="s">
        <v>1048</v>
      </c>
      <c r="I25" s="402">
        <v>207369.75797731162</v>
      </c>
      <c r="J25" s="71"/>
      <c r="K25" s="69"/>
      <c r="M25" s="21"/>
      <c r="N25" s="379"/>
      <c r="O25" s="379"/>
      <c r="P25" s="379"/>
      <c r="Q25" s="379"/>
      <c r="R25" s="21"/>
    </row>
    <row r="26" spans="2:18" ht="23.25" x14ac:dyDescent="0.25">
      <c r="B26" s="70"/>
      <c r="C26" s="378"/>
      <c r="D26" s="378"/>
      <c r="E26" s="472"/>
      <c r="F26" s="473"/>
      <c r="G26" s="474"/>
      <c r="H26" s="401" t="s">
        <v>1049</v>
      </c>
      <c r="I26" s="402">
        <v>82947.903190924641</v>
      </c>
      <c r="J26" s="71"/>
      <c r="K26" s="69"/>
      <c r="M26" s="21"/>
      <c r="N26" s="379"/>
      <c r="O26" s="379"/>
      <c r="P26" s="379"/>
      <c r="Q26" s="379"/>
      <c r="R26" s="21"/>
    </row>
    <row r="27" spans="2:18" ht="23.25" x14ac:dyDescent="0.25">
      <c r="B27" s="70"/>
      <c r="C27" s="378"/>
      <c r="D27" s="378"/>
      <c r="E27" s="472"/>
      <c r="F27" s="473"/>
      <c r="G27" s="474" t="s">
        <v>948</v>
      </c>
      <c r="H27" s="401" t="s">
        <v>1030</v>
      </c>
      <c r="I27" s="403" t="s">
        <v>703</v>
      </c>
      <c r="J27" s="71"/>
      <c r="K27" s="69"/>
      <c r="M27" s="21"/>
      <c r="N27" s="379"/>
      <c r="O27" s="379"/>
      <c r="P27" s="379"/>
      <c r="Q27" s="379"/>
      <c r="R27" s="21"/>
    </row>
    <row r="28" spans="2:18" ht="23.25" x14ac:dyDescent="0.25">
      <c r="B28" s="70"/>
      <c r="C28" s="378"/>
      <c r="D28" s="378"/>
      <c r="E28" s="472"/>
      <c r="F28" s="473"/>
      <c r="G28" s="474"/>
      <c r="H28" s="401" t="s">
        <v>1050</v>
      </c>
      <c r="I28" s="404">
        <v>359786.53009063564</v>
      </c>
      <c r="J28" s="71"/>
      <c r="K28" s="69"/>
      <c r="M28" s="21"/>
      <c r="N28" s="379"/>
      <c r="O28" s="379"/>
      <c r="P28" s="379"/>
      <c r="Q28" s="379"/>
      <c r="R28" s="21"/>
    </row>
    <row r="29" spans="2:18" ht="23.25" x14ac:dyDescent="0.25">
      <c r="B29" s="70"/>
      <c r="C29" s="378"/>
      <c r="D29" s="378"/>
      <c r="E29" s="472"/>
      <c r="F29" s="473"/>
      <c r="G29" s="474" t="s">
        <v>951</v>
      </c>
      <c r="H29" s="401" t="s">
        <v>1031</v>
      </c>
      <c r="I29" s="403" t="s">
        <v>703</v>
      </c>
      <c r="J29" s="71"/>
      <c r="K29" s="69"/>
      <c r="M29" s="21"/>
      <c r="N29" s="379"/>
      <c r="O29" s="379"/>
      <c r="P29" s="379"/>
      <c r="Q29" s="379"/>
      <c r="R29" s="21"/>
    </row>
    <row r="30" spans="2:18" ht="23.25" x14ac:dyDescent="0.25">
      <c r="B30" s="70"/>
      <c r="C30" s="378"/>
      <c r="D30" s="378"/>
      <c r="E30" s="472"/>
      <c r="F30" s="473"/>
      <c r="G30" s="474"/>
      <c r="H30" s="401" t="s">
        <v>1032</v>
      </c>
      <c r="I30" s="404">
        <v>35252.858856142971</v>
      </c>
      <c r="J30" s="71"/>
      <c r="K30" s="69"/>
      <c r="M30" s="21"/>
      <c r="N30" s="379"/>
      <c r="O30" s="379"/>
      <c r="P30" s="379"/>
      <c r="Q30" s="379"/>
      <c r="R30" s="21"/>
    </row>
    <row r="31" spans="2:18" x14ac:dyDescent="0.25">
      <c r="B31" s="70"/>
      <c r="C31" s="378"/>
      <c r="D31" s="378"/>
      <c r="E31" s="476" t="s">
        <v>904</v>
      </c>
      <c r="F31" s="477"/>
      <c r="G31" s="477"/>
      <c r="H31" s="478"/>
      <c r="I31" s="380">
        <f>SUM(I17:I30)</f>
        <v>1346866.5780626391</v>
      </c>
      <c r="J31" s="71"/>
      <c r="K31" s="69"/>
      <c r="M31" s="21"/>
      <c r="N31" s="379"/>
      <c r="O31" s="379"/>
      <c r="P31" s="379"/>
      <c r="Q31" s="379"/>
      <c r="R31" s="21"/>
    </row>
    <row r="32" spans="2:18" ht="23.25" x14ac:dyDescent="0.25">
      <c r="B32" s="70"/>
      <c r="C32" s="378"/>
      <c r="D32" s="378"/>
      <c r="E32" s="472" t="s">
        <v>1082</v>
      </c>
      <c r="F32" s="479" t="s">
        <v>899</v>
      </c>
      <c r="G32" s="474" t="s">
        <v>955</v>
      </c>
      <c r="H32" s="401" t="s">
        <v>1035</v>
      </c>
      <c r="I32" s="406">
        <v>0</v>
      </c>
      <c r="J32" s="71"/>
      <c r="K32" s="69"/>
      <c r="M32" s="21"/>
      <c r="N32" s="379"/>
      <c r="O32" s="379"/>
      <c r="P32" s="379"/>
      <c r="Q32" s="379"/>
      <c r="R32" s="21"/>
    </row>
    <row r="33" spans="2:18" ht="23.25" x14ac:dyDescent="0.25">
      <c r="B33" s="70"/>
      <c r="C33" s="378"/>
      <c r="D33" s="378"/>
      <c r="E33" s="472"/>
      <c r="F33" s="480"/>
      <c r="G33" s="474"/>
      <c r="H33" s="401" t="s">
        <v>1036</v>
      </c>
      <c r="I33" s="406">
        <v>0</v>
      </c>
      <c r="J33" s="71"/>
      <c r="K33" s="69"/>
      <c r="M33" s="21"/>
      <c r="N33" s="379"/>
      <c r="O33" s="379"/>
      <c r="P33" s="379"/>
      <c r="Q33" s="379"/>
      <c r="R33" s="21"/>
    </row>
    <row r="34" spans="2:18" ht="23.25" x14ac:dyDescent="0.25">
      <c r="B34" s="70"/>
      <c r="C34" s="378"/>
      <c r="D34" s="378"/>
      <c r="E34" s="472"/>
      <c r="F34" s="480"/>
      <c r="G34" s="474" t="s">
        <v>958</v>
      </c>
      <c r="H34" s="401" t="s">
        <v>1037</v>
      </c>
      <c r="I34" s="406">
        <v>0</v>
      </c>
      <c r="J34" s="71"/>
      <c r="K34" s="69"/>
      <c r="M34" s="21"/>
      <c r="N34" s="379"/>
      <c r="O34" s="379"/>
      <c r="P34" s="379"/>
      <c r="Q34" s="379"/>
      <c r="R34" s="21"/>
    </row>
    <row r="35" spans="2:18" x14ac:dyDescent="0.25">
      <c r="B35" s="70"/>
      <c r="C35" s="378"/>
      <c r="D35" s="378"/>
      <c r="E35" s="472"/>
      <c r="F35" s="480"/>
      <c r="G35" s="474"/>
      <c r="H35" s="401" t="s">
        <v>1038</v>
      </c>
      <c r="I35" s="406">
        <v>0</v>
      </c>
      <c r="J35" s="71"/>
      <c r="K35" s="69"/>
      <c r="M35" s="21"/>
      <c r="N35" s="379"/>
      <c r="O35" s="379"/>
      <c r="P35" s="379"/>
      <c r="Q35" s="379"/>
      <c r="R35" s="21"/>
    </row>
    <row r="36" spans="2:18" x14ac:dyDescent="0.25">
      <c r="B36" s="70"/>
      <c r="C36" s="378"/>
      <c r="D36" s="378"/>
      <c r="E36" s="472"/>
      <c r="F36" s="480"/>
      <c r="G36" s="474"/>
      <c r="H36" s="401" t="s">
        <v>1039</v>
      </c>
      <c r="I36" s="406">
        <v>0</v>
      </c>
      <c r="J36" s="71"/>
      <c r="K36" s="69"/>
      <c r="M36" s="21"/>
      <c r="N36" s="379"/>
      <c r="O36" s="379"/>
      <c r="P36" s="379"/>
      <c r="Q36" s="379"/>
      <c r="R36" s="21"/>
    </row>
    <row r="37" spans="2:18" ht="23.25" x14ac:dyDescent="0.25">
      <c r="B37" s="70"/>
      <c r="C37" s="378"/>
      <c r="D37" s="378"/>
      <c r="E37" s="472"/>
      <c r="F37" s="480"/>
      <c r="G37" s="474" t="s">
        <v>962</v>
      </c>
      <c r="H37" s="401" t="s">
        <v>1040</v>
      </c>
      <c r="I37" s="407">
        <v>0</v>
      </c>
      <c r="J37" s="71"/>
      <c r="K37" s="69"/>
      <c r="M37" s="21"/>
      <c r="N37" s="379"/>
      <c r="O37" s="379"/>
      <c r="P37" s="379"/>
      <c r="Q37" s="379"/>
      <c r="R37" s="21"/>
    </row>
    <row r="38" spans="2:18" x14ac:dyDescent="0.25">
      <c r="B38" s="70"/>
      <c r="C38" s="378"/>
      <c r="D38" s="378"/>
      <c r="E38" s="472"/>
      <c r="F38" s="480"/>
      <c r="G38" s="474"/>
      <c r="H38" s="401" t="s">
        <v>1041</v>
      </c>
      <c r="I38" s="406">
        <v>0</v>
      </c>
      <c r="J38" s="71"/>
      <c r="K38" s="69"/>
      <c r="M38" s="21"/>
      <c r="N38" s="379"/>
      <c r="O38" s="379"/>
      <c r="P38" s="379"/>
      <c r="Q38" s="379"/>
      <c r="R38" s="21"/>
    </row>
    <row r="39" spans="2:18" x14ac:dyDescent="0.25">
      <c r="B39" s="70"/>
      <c r="C39" s="378"/>
      <c r="D39" s="378"/>
      <c r="E39" s="472"/>
      <c r="F39" s="480"/>
      <c r="G39" s="474" t="s">
        <v>965</v>
      </c>
      <c r="H39" s="401" t="s">
        <v>1042</v>
      </c>
      <c r="I39" s="406">
        <v>155527.31848298371</v>
      </c>
      <c r="J39" s="71"/>
      <c r="K39" s="69"/>
      <c r="M39" s="21"/>
      <c r="N39" s="379"/>
      <c r="O39" s="379"/>
      <c r="P39" s="379"/>
      <c r="Q39" s="379"/>
      <c r="R39" s="21"/>
    </row>
    <row r="40" spans="2:18" x14ac:dyDescent="0.25">
      <c r="B40" s="70"/>
      <c r="C40" s="378"/>
      <c r="D40" s="378"/>
      <c r="E40" s="472"/>
      <c r="F40" s="481"/>
      <c r="G40" s="474"/>
      <c r="H40" s="401" t="s">
        <v>1043</v>
      </c>
      <c r="I40" s="406">
        <v>0</v>
      </c>
      <c r="J40" s="71"/>
      <c r="K40" s="69"/>
      <c r="M40" s="21"/>
      <c r="N40" s="379"/>
      <c r="O40" s="379"/>
      <c r="P40" s="379"/>
      <c r="Q40" s="379"/>
      <c r="R40" s="21"/>
    </row>
    <row r="41" spans="2:18" ht="18.75" customHeight="1" x14ac:dyDescent="0.25">
      <c r="B41" s="70"/>
      <c r="C41" s="378"/>
      <c r="D41" s="378"/>
      <c r="E41" s="476" t="s">
        <v>906</v>
      </c>
      <c r="F41" s="477"/>
      <c r="G41" s="477"/>
      <c r="H41" s="478"/>
      <c r="I41" s="381">
        <f>SUM(I32:I40)</f>
        <v>155527.31848298371</v>
      </c>
      <c r="J41" s="71"/>
      <c r="K41" s="69"/>
      <c r="M41" s="21"/>
      <c r="N41" s="379"/>
      <c r="O41" s="379"/>
      <c r="P41" s="379"/>
      <c r="Q41" s="379"/>
      <c r="R41" s="21"/>
    </row>
    <row r="42" spans="2:18" x14ac:dyDescent="0.25">
      <c r="B42" s="70"/>
      <c r="C42" s="378"/>
      <c r="D42" s="378"/>
      <c r="E42" s="472" t="s">
        <v>1083</v>
      </c>
      <c r="F42" s="479" t="s">
        <v>900</v>
      </c>
      <c r="G42" s="474" t="s">
        <v>970</v>
      </c>
      <c r="H42" s="408" t="s">
        <v>1051</v>
      </c>
      <c r="I42" s="409" t="s">
        <v>703</v>
      </c>
      <c r="J42" s="71"/>
      <c r="K42" s="69"/>
      <c r="M42" s="21"/>
      <c r="N42" s="379"/>
      <c r="O42" s="379"/>
      <c r="P42" s="379"/>
      <c r="Q42" s="379"/>
      <c r="R42" s="21"/>
    </row>
    <row r="43" spans="2:18" ht="23.25" x14ac:dyDescent="0.25">
      <c r="B43" s="70"/>
      <c r="C43" s="378"/>
      <c r="D43" s="378"/>
      <c r="E43" s="472"/>
      <c r="F43" s="480"/>
      <c r="G43" s="474"/>
      <c r="H43" s="408" t="s">
        <v>1052</v>
      </c>
      <c r="I43" s="410">
        <v>0</v>
      </c>
      <c r="J43" s="71"/>
      <c r="K43" s="69"/>
      <c r="M43" s="21"/>
      <c r="N43" s="379"/>
      <c r="O43" s="379"/>
      <c r="P43" s="379"/>
      <c r="Q43" s="379"/>
      <c r="R43" s="21"/>
    </row>
    <row r="44" spans="2:18" ht="23.25" x14ac:dyDescent="0.25">
      <c r="B44" s="70"/>
      <c r="C44" s="378"/>
      <c r="D44" s="378"/>
      <c r="E44" s="472"/>
      <c r="F44" s="480"/>
      <c r="G44" s="474"/>
      <c r="H44" s="408" t="s">
        <v>1053</v>
      </c>
      <c r="I44" s="409" t="s">
        <v>703</v>
      </c>
      <c r="J44" s="71"/>
      <c r="K44" s="69"/>
      <c r="M44" s="21"/>
      <c r="N44" s="379"/>
      <c r="O44" s="379"/>
      <c r="P44" s="379"/>
      <c r="Q44" s="379"/>
      <c r="R44" s="21"/>
    </row>
    <row r="45" spans="2:18" x14ac:dyDescent="0.25">
      <c r="B45" s="70"/>
      <c r="C45" s="378"/>
      <c r="D45" s="378"/>
      <c r="E45" s="472"/>
      <c r="F45" s="480"/>
      <c r="G45" s="474" t="s">
        <v>973</v>
      </c>
      <c r="H45" s="408" t="s">
        <v>1054</v>
      </c>
      <c r="I45" s="410">
        <v>0</v>
      </c>
      <c r="J45" s="71"/>
      <c r="K45" s="69"/>
      <c r="M45" s="21"/>
      <c r="N45" s="379"/>
      <c r="O45" s="379"/>
      <c r="P45" s="379"/>
      <c r="Q45" s="379"/>
      <c r="R45" s="21"/>
    </row>
    <row r="46" spans="2:18" ht="23.25" x14ac:dyDescent="0.25">
      <c r="B46" s="70"/>
      <c r="C46" s="378"/>
      <c r="D46" s="378"/>
      <c r="E46" s="472"/>
      <c r="F46" s="480"/>
      <c r="G46" s="474"/>
      <c r="H46" s="408" t="s">
        <v>1055</v>
      </c>
      <c r="I46" s="410">
        <v>0</v>
      </c>
      <c r="J46" s="71"/>
      <c r="K46" s="69"/>
      <c r="M46" s="21"/>
      <c r="N46" s="379"/>
      <c r="O46" s="379"/>
      <c r="P46" s="379"/>
      <c r="Q46" s="379"/>
      <c r="R46" s="21"/>
    </row>
    <row r="47" spans="2:18" ht="23.25" x14ac:dyDescent="0.25">
      <c r="B47" s="70"/>
      <c r="C47" s="378"/>
      <c r="D47" s="378"/>
      <c r="E47" s="472"/>
      <c r="F47" s="480"/>
      <c r="G47" s="474"/>
      <c r="H47" s="408" t="s">
        <v>1056</v>
      </c>
      <c r="I47" s="410">
        <v>0</v>
      </c>
      <c r="J47" s="71"/>
      <c r="K47" s="69"/>
      <c r="M47" s="21"/>
      <c r="N47" s="379"/>
      <c r="O47" s="379"/>
      <c r="P47" s="379"/>
      <c r="Q47" s="379"/>
      <c r="R47" s="21"/>
    </row>
    <row r="48" spans="2:18" ht="23.25" x14ac:dyDescent="0.25">
      <c r="B48" s="70"/>
      <c r="C48" s="378"/>
      <c r="D48" s="378"/>
      <c r="E48" s="472"/>
      <c r="F48" s="480"/>
      <c r="G48" s="474" t="s">
        <v>977</v>
      </c>
      <c r="H48" s="408" t="s">
        <v>1057</v>
      </c>
      <c r="I48" s="409" t="s">
        <v>703</v>
      </c>
      <c r="J48" s="71"/>
      <c r="K48" s="69"/>
      <c r="M48" s="21"/>
      <c r="N48" s="379"/>
      <c r="O48" s="379"/>
      <c r="P48" s="379"/>
      <c r="Q48" s="379"/>
      <c r="R48" s="21"/>
    </row>
    <row r="49" spans="2:18" x14ac:dyDescent="0.25">
      <c r="B49" s="70"/>
      <c r="C49" s="378"/>
      <c r="D49" s="378"/>
      <c r="E49" s="472"/>
      <c r="F49" s="480"/>
      <c r="G49" s="474"/>
      <c r="H49" s="408" t="s">
        <v>1058</v>
      </c>
      <c r="I49" s="410">
        <v>0</v>
      </c>
      <c r="J49" s="71"/>
      <c r="K49" s="69"/>
      <c r="M49" s="21"/>
      <c r="N49" s="379"/>
      <c r="O49" s="379"/>
      <c r="P49" s="379"/>
      <c r="Q49" s="379"/>
      <c r="R49" s="21"/>
    </row>
    <row r="50" spans="2:18" ht="23.25" x14ac:dyDescent="0.25">
      <c r="B50" s="70"/>
      <c r="C50" s="378"/>
      <c r="D50" s="378"/>
      <c r="E50" s="472"/>
      <c r="F50" s="480"/>
      <c r="G50" s="474" t="s">
        <v>980</v>
      </c>
      <c r="H50" s="408" t="s">
        <v>1059</v>
      </c>
      <c r="I50" s="409" t="s">
        <v>703</v>
      </c>
      <c r="J50" s="71"/>
      <c r="K50" s="69"/>
      <c r="M50" s="21"/>
      <c r="N50" s="379"/>
      <c r="O50" s="379"/>
      <c r="P50" s="379"/>
      <c r="Q50" s="379"/>
      <c r="R50" s="21"/>
    </row>
    <row r="51" spans="2:18" x14ac:dyDescent="0.25">
      <c r="B51" s="70"/>
      <c r="C51" s="378"/>
      <c r="D51" s="378"/>
      <c r="E51" s="472"/>
      <c r="F51" s="481"/>
      <c r="G51" s="474"/>
      <c r="H51" s="408" t="s">
        <v>1060</v>
      </c>
      <c r="I51" s="410">
        <v>0</v>
      </c>
      <c r="J51" s="71"/>
      <c r="K51" s="69"/>
      <c r="M51" s="21"/>
      <c r="N51" s="379"/>
      <c r="O51" s="379"/>
      <c r="P51" s="379"/>
      <c r="Q51" s="379"/>
      <c r="R51" s="21"/>
    </row>
    <row r="52" spans="2:18" ht="18.75" customHeight="1" x14ac:dyDescent="0.25">
      <c r="B52" s="70"/>
      <c r="C52" s="378"/>
      <c r="D52" s="378"/>
      <c r="E52" s="476" t="s">
        <v>905</v>
      </c>
      <c r="F52" s="477"/>
      <c r="G52" s="477"/>
      <c r="H52" s="478"/>
      <c r="I52" s="381">
        <v>0</v>
      </c>
      <c r="J52" s="71"/>
      <c r="K52" s="69"/>
      <c r="M52" s="21"/>
      <c r="N52" s="379"/>
      <c r="O52" s="379"/>
      <c r="P52" s="379"/>
      <c r="Q52" s="379"/>
      <c r="R52" s="21"/>
    </row>
    <row r="53" spans="2:18" x14ac:dyDescent="0.25">
      <c r="B53" s="70"/>
      <c r="C53" s="378"/>
      <c r="D53" s="378"/>
      <c r="E53" s="487" t="s">
        <v>1080</v>
      </c>
      <c r="F53" s="479" t="s">
        <v>901</v>
      </c>
      <c r="G53" s="492" t="s">
        <v>985</v>
      </c>
      <c r="H53" s="408" t="s">
        <v>1061</v>
      </c>
      <c r="I53" s="409">
        <v>0</v>
      </c>
      <c r="J53" s="71"/>
      <c r="K53" s="69"/>
      <c r="M53" s="21"/>
      <c r="N53" s="379"/>
      <c r="O53" s="379"/>
      <c r="P53" s="379"/>
      <c r="Q53" s="379"/>
      <c r="R53" s="21"/>
    </row>
    <row r="54" spans="2:18" ht="23.25" x14ac:dyDescent="0.25">
      <c r="B54" s="70"/>
      <c r="C54" s="378"/>
      <c r="D54" s="378"/>
      <c r="E54" s="488"/>
      <c r="F54" s="490"/>
      <c r="G54" s="483"/>
      <c r="H54" s="408" t="s">
        <v>1069</v>
      </c>
      <c r="I54" s="409">
        <v>41473.95159546232</v>
      </c>
      <c r="J54" s="71"/>
      <c r="K54" s="69"/>
      <c r="M54" s="21"/>
      <c r="N54" s="379"/>
      <c r="O54" s="379"/>
      <c r="P54" s="379"/>
      <c r="Q54" s="379"/>
      <c r="R54" s="21"/>
    </row>
    <row r="55" spans="2:18" ht="23.25" x14ac:dyDescent="0.25">
      <c r="B55" s="70"/>
      <c r="C55" s="378"/>
      <c r="D55" s="378"/>
      <c r="E55" s="488"/>
      <c r="F55" s="490"/>
      <c r="G55" s="492" t="s">
        <v>988</v>
      </c>
      <c r="H55" s="408" t="s">
        <v>1062</v>
      </c>
      <c r="I55" s="409">
        <v>0</v>
      </c>
      <c r="J55" s="71"/>
      <c r="K55" s="69"/>
      <c r="M55" s="21"/>
      <c r="N55" s="379"/>
      <c r="O55" s="379"/>
      <c r="P55" s="379"/>
      <c r="Q55" s="379"/>
      <c r="R55" s="21"/>
    </row>
    <row r="56" spans="2:18" ht="23.25" x14ac:dyDescent="0.25">
      <c r="B56" s="70"/>
      <c r="C56" s="378"/>
      <c r="D56" s="378"/>
      <c r="E56" s="488"/>
      <c r="F56" s="490"/>
      <c r="G56" s="483"/>
      <c r="H56" s="408" t="s">
        <v>1063</v>
      </c>
      <c r="I56" s="409">
        <v>0</v>
      </c>
      <c r="J56" s="71"/>
      <c r="K56" s="69"/>
      <c r="M56" s="21"/>
      <c r="N56" s="379"/>
      <c r="O56" s="379"/>
      <c r="P56" s="379"/>
      <c r="Q56" s="379"/>
      <c r="R56" s="21"/>
    </row>
    <row r="57" spans="2:18" x14ac:dyDescent="0.25">
      <c r="B57" s="70"/>
      <c r="C57" s="378"/>
      <c r="D57" s="378"/>
      <c r="E57" s="488"/>
      <c r="F57" s="490"/>
      <c r="G57" s="492" t="s">
        <v>1070</v>
      </c>
      <c r="H57" s="408" t="s">
        <v>1064</v>
      </c>
      <c r="I57" s="409">
        <v>0</v>
      </c>
      <c r="J57" s="71"/>
      <c r="K57" s="69"/>
      <c r="M57" s="21"/>
      <c r="N57" s="379"/>
      <c r="O57" s="379"/>
      <c r="P57" s="379"/>
      <c r="Q57" s="379"/>
      <c r="R57" s="21"/>
    </row>
    <row r="58" spans="2:18" x14ac:dyDescent="0.25">
      <c r="B58" s="70"/>
      <c r="C58" s="378"/>
      <c r="D58" s="378"/>
      <c r="E58" s="488"/>
      <c r="F58" s="490"/>
      <c r="G58" s="482"/>
      <c r="H58" s="408" t="s">
        <v>1065</v>
      </c>
      <c r="I58" s="409">
        <v>0</v>
      </c>
      <c r="J58" s="71"/>
      <c r="K58" s="69"/>
      <c r="M58" s="21"/>
      <c r="N58" s="379"/>
      <c r="O58" s="379"/>
      <c r="P58" s="379"/>
      <c r="Q58" s="379"/>
      <c r="R58" s="21"/>
    </row>
    <row r="59" spans="2:18" x14ac:dyDescent="0.25">
      <c r="B59" s="70"/>
      <c r="C59" s="378"/>
      <c r="D59" s="378"/>
      <c r="E59" s="488"/>
      <c r="F59" s="490"/>
      <c r="G59" s="483"/>
      <c r="H59" s="408" t="s">
        <v>1066</v>
      </c>
      <c r="I59" s="409">
        <v>0</v>
      </c>
      <c r="J59" s="71"/>
      <c r="K59" s="69"/>
      <c r="M59" s="21"/>
      <c r="N59" s="379"/>
      <c r="O59" s="379"/>
      <c r="P59" s="379"/>
      <c r="Q59" s="379"/>
      <c r="R59" s="21"/>
    </row>
    <row r="60" spans="2:18" ht="23.25" x14ac:dyDescent="0.25">
      <c r="B60" s="70"/>
      <c r="C60" s="378"/>
      <c r="D60" s="378"/>
      <c r="E60" s="488"/>
      <c r="F60" s="490"/>
      <c r="G60" s="492" t="s">
        <v>995</v>
      </c>
      <c r="H60" s="408" t="s">
        <v>1067</v>
      </c>
      <c r="I60" s="409" t="s">
        <v>703</v>
      </c>
      <c r="J60" s="71"/>
      <c r="K60" s="69"/>
      <c r="M60" s="21"/>
      <c r="N60" s="379"/>
      <c r="O60" s="379"/>
      <c r="P60" s="379"/>
      <c r="Q60" s="379"/>
      <c r="R60" s="21"/>
    </row>
    <row r="61" spans="2:18" x14ac:dyDescent="0.25">
      <c r="B61" s="70"/>
      <c r="C61" s="378"/>
      <c r="D61" s="378"/>
      <c r="E61" s="489"/>
      <c r="F61" s="491"/>
      <c r="G61" s="483"/>
      <c r="H61" s="408" t="s">
        <v>1068</v>
      </c>
      <c r="I61" s="409">
        <v>0</v>
      </c>
      <c r="J61" s="71"/>
      <c r="K61" s="69"/>
      <c r="M61" s="21"/>
      <c r="N61" s="379"/>
      <c r="O61" s="379"/>
      <c r="P61" s="379"/>
      <c r="Q61" s="379"/>
      <c r="R61" s="21"/>
    </row>
    <row r="62" spans="2:18" ht="18.75" customHeight="1" x14ac:dyDescent="0.25">
      <c r="B62" s="70"/>
      <c r="C62" s="378"/>
      <c r="D62" s="378"/>
      <c r="E62" s="476" t="s">
        <v>907</v>
      </c>
      <c r="F62" s="477"/>
      <c r="G62" s="477"/>
      <c r="H62" s="478"/>
      <c r="I62" s="380">
        <f>SUM(I53:I61)</f>
        <v>41473.95159546232</v>
      </c>
      <c r="J62" s="71"/>
      <c r="K62" s="69"/>
      <c r="M62" s="21"/>
      <c r="N62" s="379"/>
      <c r="O62" s="379"/>
      <c r="P62" s="379"/>
      <c r="Q62" s="379"/>
      <c r="R62" s="21"/>
    </row>
    <row r="63" spans="2:18" ht="18.75" customHeight="1" x14ac:dyDescent="0.25">
      <c r="B63" s="70"/>
      <c r="C63" s="378"/>
      <c r="D63" s="378"/>
      <c r="E63" s="472" t="s">
        <v>1079</v>
      </c>
      <c r="F63" s="479" t="s">
        <v>902</v>
      </c>
      <c r="G63" s="482" t="s">
        <v>1000</v>
      </c>
      <c r="H63" s="408" t="s">
        <v>1071</v>
      </c>
      <c r="I63" s="409">
        <v>0</v>
      </c>
      <c r="J63" s="71"/>
      <c r="K63" s="69"/>
      <c r="M63" s="21"/>
      <c r="N63" s="379"/>
      <c r="O63" s="379"/>
      <c r="P63" s="379"/>
      <c r="Q63" s="379"/>
      <c r="R63" s="21"/>
    </row>
    <row r="64" spans="2:18" ht="18.75" customHeight="1" x14ac:dyDescent="0.25">
      <c r="B64" s="70"/>
      <c r="C64" s="378"/>
      <c r="D64" s="378"/>
      <c r="E64" s="472"/>
      <c r="F64" s="480"/>
      <c r="G64" s="483"/>
      <c r="H64" s="408" t="s">
        <v>1073</v>
      </c>
      <c r="I64" s="484">
        <v>152067.88701141026</v>
      </c>
      <c r="J64" s="71"/>
      <c r="K64" s="69"/>
      <c r="M64" s="21"/>
      <c r="N64" s="379"/>
      <c r="O64" s="379"/>
      <c r="P64" s="379"/>
      <c r="Q64" s="379"/>
      <c r="R64" s="21"/>
    </row>
    <row r="65" spans="2:18" ht="18.75" customHeight="1" x14ac:dyDescent="0.25">
      <c r="B65" s="70"/>
      <c r="C65" s="378"/>
      <c r="D65" s="378"/>
      <c r="E65" s="472"/>
      <c r="F65" s="480"/>
      <c r="G65" s="474" t="s">
        <v>1003</v>
      </c>
      <c r="H65" s="408" t="s">
        <v>1074</v>
      </c>
      <c r="I65" s="485">
        <v>0</v>
      </c>
      <c r="J65" s="71"/>
      <c r="K65" s="69"/>
      <c r="M65" s="21"/>
      <c r="N65" s="379"/>
      <c r="O65" s="379"/>
      <c r="P65" s="379"/>
      <c r="Q65" s="379"/>
      <c r="R65" s="21"/>
    </row>
    <row r="66" spans="2:18" ht="18.75" customHeight="1" x14ac:dyDescent="0.25">
      <c r="B66" s="70"/>
      <c r="C66" s="378"/>
      <c r="D66" s="378"/>
      <c r="E66" s="472"/>
      <c r="F66" s="480"/>
      <c r="G66" s="474"/>
      <c r="H66" s="408" t="s">
        <v>1072</v>
      </c>
      <c r="I66" s="485">
        <v>0</v>
      </c>
      <c r="J66" s="71"/>
      <c r="K66" s="69"/>
      <c r="M66" s="21"/>
      <c r="N66" s="379"/>
      <c r="O66" s="379"/>
      <c r="P66" s="379"/>
      <c r="Q66" s="379"/>
      <c r="R66" s="21"/>
    </row>
    <row r="67" spans="2:18" ht="18.75" customHeight="1" x14ac:dyDescent="0.25">
      <c r="B67" s="70"/>
      <c r="C67" s="378"/>
      <c r="D67" s="378"/>
      <c r="E67" s="472"/>
      <c r="F67" s="480"/>
      <c r="G67" s="474" t="s">
        <v>1007</v>
      </c>
      <c r="H67" s="408" t="s">
        <v>1075</v>
      </c>
      <c r="I67" s="485">
        <v>0</v>
      </c>
      <c r="J67" s="71"/>
      <c r="K67" s="69"/>
      <c r="M67" s="21"/>
      <c r="N67" s="379"/>
      <c r="O67" s="379"/>
      <c r="P67" s="379"/>
      <c r="Q67" s="379"/>
      <c r="R67" s="21"/>
    </row>
    <row r="68" spans="2:18" ht="18.75" customHeight="1" x14ac:dyDescent="0.25">
      <c r="B68" s="70"/>
      <c r="C68" s="378"/>
      <c r="D68" s="378"/>
      <c r="E68" s="472"/>
      <c r="F68" s="480"/>
      <c r="G68" s="474"/>
      <c r="H68" s="408" t="s">
        <v>1076</v>
      </c>
      <c r="I68" s="485">
        <v>0</v>
      </c>
      <c r="J68" s="71"/>
      <c r="K68" s="69"/>
      <c r="M68" s="21"/>
      <c r="N68" s="379"/>
      <c r="O68" s="379"/>
      <c r="P68" s="379"/>
      <c r="Q68" s="379"/>
      <c r="R68" s="21"/>
    </row>
    <row r="69" spans="2:18" ht="23.25" x14ac:dyDescent="0.25">
      <c r="B69" s="70"/>
      <c r="C69" s="49"/>
      <c r="D69" s="49"/>
      <c r="E69" s="472"/>
      <c r="F69" s="480"/>
      <c r="G69" s="474" t="s">
        <v>1010</v>
      </c>
      <c r="H69" s="408" t="s">
        <v>1077</v>
      </c>
      <c r="I69" s="485">
        <v>0</v>
      </c>
      <c r="J69" s="71"/>
      <c r="K69" s="69"/>
      <c r="M69" s="21"/>
      <c r="N69" s="23"/>
      <c r="O69" s="23"/>
      <c r="P69" s="23"/>
      <c r="Q69" s="23"/>
      <c r="R69" s="21"/>
    </row>
    <row r="70" spans="2:18" ht="23.25" x14ac:dyDescent="0.25">
      <c r="B70" s="70"/>
      <c r="C70" s="49"/>
      <c r="D70" s="49"/>
      <c r="E70" s="472"/>
      <c r="F70" s="481"/>
      <c r="G70" s="474"/>
      <c r="H70" s="408" t="s">
        <v>1078</v>
      </c>
      <c r="I70" s="486">
        <v>0</v>
      </c>
      <c r="J70" s="71"/>
      <c r="K70" s="69"/>
      <c r="M70" s="21"/>
      <c r="N70" s="23"/>
      <c r="O70" s="23"/>
      <c r="P70" s="23"/>
      <c r="Q70" s="23"/>
      <c r="R70" s="21"/>
    </row>
    <row r="71" spans="2:18" ht="15.75" thickBot="1" x14ac:dyDescent="0.3">
      <c r="B71" s="70"/>
      <c r="C71" s="49"/>
      <c r="D71" s="49"/>
      <c r="E71" s="476" t="s">
        <v>908</v>
      </c>
      <c r="F71" s="477"/>
      <c r="G71" s="477"/>
      <c r="H71" s="478"/>
      <c r="I71" s="380">
        <f>SUM(I63:I70)</f>
        <v>152067.88701141026</v>
      </c>
      <c r="J71" s="71"/>
      <c r="K71" s="69"/>
      <c r="M71" s="21"/>
      <c r="N71" s="23"/>
      <c r="O71" s="23"/>
      <c r="P71" s="23"/>
      <c r="Q71" s="23"/>
      <c r="R71" s="21"/>
    </row>
    <row r="72" spans="2:18" ht="15.75" thickBot="1" x14ac:dyDescent="0.3">
      <c r="B72" s="70"/>
      <c r="C72" s="49"/>
      <c r="D72" s="49"/>
      <c r="E72" s="141" t="s">
        <v>276</v>
      </c>
      <c r="F72" s="398"/>
      <c r="G72" s="398"/>
      <c r="H72" s="398"/>
      <c r="I72" s="411">
        <f>I71+I62+I52+I41+I31</f>
        <v>1695935.7351524956</v>
      </c>
      <c r="J72" s="71"/>
      <c r="K72" s="69"/>
      <c r="M72" s="21"/>
      <c r="N72" s="23"/>
      <c r="O72" s="23"/>
      <c r="P72" s="23"/>
      <c r="Q72" s="23"/>
      <c r="R72" s="21"/>
    </row>
    <row r="73" spans="2:18" x14ac:dyDescent="0.25">
      <c r="B73" s="70"/>
      <c r="C73" s="49"/>
      <c r="D73" s="49"/>
      <c r="E73" s="71"/>
      <c r="F73" s="71"/>
      <c r="G73" s="71"/>
      <c r="H73" s="71"/>
      <c r="I73" s="71"/>
      <c r="J73" s="71"/>
      <c r="K73" s="69"/>
      <c r="M73" s="21"/>
      <c r="N73" s="21"/>
      <c r="O73" s="21"/>
      <c r="P73" s="21"/>
      <c r="Q73" s="21"/>
      <c r="R73" s="21"/>
    </row>
    <row r="74" spans="2:18" ht="34.5" customHeight="1" x14ac:dyDescent="0.25">
      <c r="B74" s="70"/>
      <c r="C74" s="498" t="s">
        <v>280</v>
      </c>
      <c r="D74" s="498"/>
      <c r="E74" s="71"/>
      <c r="F74" s="71"/>
      <c r="G74" s="71"/>
      <c r="H74" s="71"/>
      <c r="I74" s="71"/>
      <c r="J74" s="71"/>
      <c r="K74" s="69"/>
      <c r="M74" s="21"/>
      <c r="N74" s="21"/>
      <c r="O74" s="21"/>
      <c r="P74" s="21"/>
      <c r="Q74" s="21"/>
      <c r="R74" s="21"/>
    </row>
    <row r="75" spans="2:18" ht="57.75" customHeight="1" x14ac:dyDescent="0.25">
      <c r="B75" s="70"/>
      <c r="C75" s="498" t="s">
        <v>895</v>
      </c>
      <c r="D75" s="498"/>
      <c r="E75" s="400" t="s">
        <v>1084</v>
      </c>
      <c r="F75" s="400" t="s">
        <v>897</v>
      </c>
      <c r="G75" s="400" t="s">
        <v>1081</v>
      </c>
      <c r="H75" s="400" t="s">
        <v>903</v>
      </c>
      <c r="I75" s="400" t="s">
        <v>219</v>
      </c>
      <c r="J75" s="400" t="s">
        <v>244</v>
      </c>
      <c r="K75" s="69"/>
    </row>
    <row r="76" spans="2:18" ht="23.25" x14ac:dyDescent="0.25">
      <c r="B76" s="70"/>
      <c r="C76" s="378"/>
      <c r="D76" s="378"/>
      <c r="E76" s="472" t="s">
        <v>1034</v>
      </c>
      <c r="F76" s="473" t="s">
        <v>898</v>
      </c>
      <c r="G76" s="474" t="s">
        <v>1033</v>
      </c>
      <c r="H76" s="401" t="s">
        <v>1085</v>
      </c>
      <c r="I76" s="402">
        <v>0</v>
      </c>
      <c r="J76" s="399"/>
      <c r="K76" s="69"/>
    </row>
    <row r="77" spans="2:18" x14ac:dyDescent="0.25">
      <c r="B77" s="70"/>
      <c r="C77" s="378"/>
      <c r="D77" s="378"/>
      <c r="E77" s="472"/>
      <c r="F77" s="473"/>
      <c r="G77" s="474"/>
      <c r="H77" s="401" t="s">
        <v>1086</v>
      </c>
      <c r="I77" s="402">
        <v>528792.88284214458</v>
      </c>
      <c r="J77" s="415" t="s">
        <v>1099</v>
      </c>
      <c r="K77" s="69"/>
    </row>
    <row r="78" spans="2:18" x14ac:dyDescent="0.25">
      <c r="B78" s="70"/>
      <c r="C78" s="378"/>
      <c r="D78" s="378"/>
      <c r="E78" s="472"/>
      <c r="F78" s="473"/>
      <c r="G78" s="474"/>
      <c r="H78" s="401" t="s">
        <v>1087</v>
      </c>
      <c r="I78" s="402">
        <v>7880.0508031378413</v>
      </c>
      <c r="J78" s="415" t="s">
        <v>1099</v>
      </c>
      <c r="K78" s="69"/>
    </row>
    <row r="79" spans="2:18" x14ac:dyDescent="0.25">
      <c r="B79" s="70"/>
      <c r="C79" s="378"/>
      <c r="D79" s="378"/>
      <c r="E79" s="472"/>
      <c r="F79" s="473"/>
      <c r="G79" s="474"/>
      <c r="H79" s="401" t="s">
        <v>1026</v>
      </c>
      <c r="I79" s="403">
        <v>0</v>
      </c>
      <c r="J79" s="399"/>
      <c r="K79" s="69"/>
    </row>
    <row r="80" spans="2:18" ht="23.25" x14ac:dyDescent="0.25">
      <c r="B80" s="70"/>
      <c r="C80" s="378"/>
      <c r="D80" s="378"/>
      <c r="E80" s="472"/>
      <c r="F80" s="473"/>
      <c r="G80" s="474"/>
      <c r="H80" s="401" t="s">
        <v>1027</v>
      </c>
      <c r="I80" s="403">
        <v>0</v>
      </c>
      <c r="J80" s="399"/>
      <c r="K80" s="69"/>
    </row>
    <row r="81" spans="2:11" ht="23.25" x14ac:dyDescent="0.25">
      <c r="B81" s="70"/>
      <c r="C81" s="378"/>
      <c r="D81" s="378"/>
      <c r="E81" s="472"/>
      <c r="F81" s="473"/>
      <c r="G81" s="474" t="s">
        <v>941</v>
      </c>
      <c r="H81" s="401" t="s">
        <v>1088</v>
      </c>
      <c r="I81" s="404">
        <v>67395.171342626272</v>
      </c>
      <c r="J81" s="415" t="s">
        <v>1099</v>
      </c>
      <c r="K81" s="69"/>
    </row>
    <row r="82" spans="2:11" x14ac:dyDescent="0.25">
      <c r="B82" s="70"/>
      <c r="C82" s="378"/>
      <c r="D82" s="378"/>
      <c r="E82" s="472"/>
      <c r="F82" s="473"/>
      <c r="G82" s="474"/>
      <c r="H82" s="401" t="s">
        <v>1028</v>
      </c>
      <c r="I82" s="405">
        <v>493540.02398600167</v>
      </c>
      <c r="J82" s="415" t="s">
        <v>1099</v>
      </c>
      <c r="K82" s="69"/>
    </row>
    <row r="83" spans="2:11" ht="23.25" x14ac:dyDescent="0.25">
      <c r="B83" s="70"/>
      <c r="C83" s="378"/>
      <c r="D83" s="378"/>
      <c r="E83" s="472"/>
      <c r="F83" s="473"/>
      <c r="G83" s="474"/>
      <c r="H83" s="401" t="s">
        <v>1029</v>
      </c>
      <c r="I83" s="403">
        <v>0</v>
      </c>
      <c r="J83" s="399"/>
      <c r="K83" s="69"/>
    </row>
    <row r="84" spans="2:11" ht="23.25" x14ac:dyDescent="0.25">
      <c r="B84" s="70"/>
      <c r="C84" s="378"/>
      <c r="D84" s="378"/>
      <c r="E84" s="472"/>
      <c r="F84" s="473"/>
      <c r="G84" s="474" t="s">
        <v>944</v>
      </c>
      <c r="H84" s="401" t="s">
        <v>1089</v>
      </c>
      <c r="I84" s="402">
        <v>388818.29620745929</v>
      </c>
      <c r="J84" s="415" t="s">
        <v>1099</v>
      </c>
      <c r="K84" s="69"/>
    </row>
    <row r="85" spans="2:11" ht="23.25" x14ac:dyDescent="0.25">
      <c r="B85" s="70"/>
      <c r="C85" s="378"/>
      <c r="D85" s="378"/>
      <c r="E85" s="472"/>
      <c r="F85" s="473"/>
      <c r="G85" s="474"/>
      <c r="H85" s="401" t="s">
        <v>1090</v>
      </c>
      <c r="I85" s="402">
        <v>115090.21567740795</v>
      </c>
      <c r="J85" s="415" t="s">
        <v>1099</v>
      </c>
      <c r="K85" s="69"/>
    </row>
    <row r="86" spans="2:11" ht="23.25" x14ac:dyDescent="0.25">
      <c r="B86" s="70"/>
      <c r="C86" s="378"/>
      <c r="D86" s="378"/>
      <c r="E86" s="472"/>
      <c r="F86" s="473"/>
      <c r="G86" s="474" t="s">
        <v>948</v>
      </c>
      <c r="H86" s="401" t="s">
        <v>1030</v>
      </c>
      <c r="I86" s="403">
        <v>0</v>
      </c>
      <c r="J86" s="399"/>
      <c r="K86" s="69"/>
    </row>
    <row r="87" spans="2:11" x14ac:dyDescent="0.25">
      <c r="B87" s="70"/>
      <c r="C87" s="378"/>
      <c r="D87" s="378"/>
      <c r="E87" s="472"/>
      <c r="F87" s="473"/>
      <c r="G87" s="474"/>
      <c r="H87" s="401" t="s">
        <v>1091</v>
      </c>
      <c r="I87" s="404">
        <v>670841.16705660312</v>
      </c>
      <c r="J87" s="415" t="s">
        <v>1099</v>
      </c>
      <c r="K87" s="69"/>
    </row>
    <row r="88" spans="2:11" ht="23.25" x14ac:dyDescent="0.25">
      <c r="B88" s="70"/>
      <c r="C88" s="378"/>
      <c r="D88" s="378"/>
      <c r="E88" s="472"/>
      <c r="F88" s="473"/>
      <c r="G88" s="474" t="s">
        <v>951</v>
      </c>
      <c r="H88" s="401" t="s">
        <v>1031</v>
      </c>
      <c r="I88" s="403">
        <v>0</v>
      </c>
      <c r="J88" s="399"/>
      <c r="K88" s="69"/>
    </row>
    <row r="89" spans="2:11" ht="23.25" x14ac:dyDescent="0.25">
      <c r="B89" s="70"/>
      <c r="C89" s="378"/>
      <c r="D89" s="378"/>
      <c r="E89" s="472"/>
      <c r="F89" s="473"/>
      <c r="G89" s="474"/>
      <c r="H89" s="401" t="s">
        <v>1032</v>
      </c>
      <c r="I89" s="404">
        <v>299649.30027721531</v>
      </c>
      <c r="J89" s="415" t="s">
        <v>1099</v>
      </c>
      <c r="K89" s="69"/>
    </row>
    <row r="90" spans="2:11" x14ac:dyDescent="0.25">
      <c r="B90" s="70"/>
      <c r="C90" s="378"/>
      <c r="D90" s="378"/>
      <c r="E90" s="471" t="s">
        <v>904</v>
      </c>
      <c r="F90" s="471"/>
      <c r="G90" s="471"/>
      <c r="H90" s="471"/>
      <c r="I90" s="380">
        <f>SUM(I76:I89)</f>
        <v>2572007.1081925966</v>
      </c>
      <c r="J90" s="399"/>
      <c r="K90" s="69"/>
    </row>
    <row r="91" spans="2:11" ht="23.25" x14ac:dyDescent="0.25">
      <c r="B91" s="70"/>
      <c r="C91" s="378"/>
      <c r="D91" s="378"/>
      <c r="E91" s="472" t="s">
        <v>1082</v>
      </c>
      <c r="F91" s="473" t="s">
        <v>899</v>
      </c>
      <c r="G91" s="474" t="s">
        <v>955</v>
      </c>
      <c r="H91" s="401" t="s">
        <v>1035</v>
      </c>
      <c r="I91" s="406">
        <v>49768.74191455479</v>
      </c>
      <c r="J91" s="415" t="s">
        <v>1100</v>
      </c>
      <c r="K91" s="69"/>
    </row>
    <row r="92" spans="2:11" ht="23.25" x14ac:dyDescent="0.25">
      <c r="B92" s="70"/>
      <c r="C92" s="378"/>
      <c r="D92" s="378"/>
      <c r="E92" s="472"/>
      <c r="F92" s="473"/>
      <c r="G92" s="474"/>
      <c r="H92" s="401" t="s">
        <v>1036</v>
      </c>
      <c r="I92" s="406">
        <v>72579.415292059071</v>
      </c>
      <c r="J92" s="415" t="s">
        <v>1100</v>
      </c>
      <c r="K92" s="69"/>
    </row>
    <row r="93" spans="2:11" ht="23.25" x14ac:dyDescent="0.25">
      <c r="B93" s="70"/>
      <c r="C93" s="378"/>
      <c r="D93" s="378"/>
      <c r="E93" s="472"/>
      <c r="F93" s="473"/>
      <c r="G93" s="474" t="s">
        <v>958</v>
      </c>
      <c r="H93" s="401" t="s">
        <v>1037</v>
      </c>
      <c r="I93" s="406">
        <v>103684.87898865581</v>
      </c>
      <c r="J93" s="415" t="s">
        <v>1099</v>
      </c>
      <c r="K93" s="69"/>
    </row>
    <row r="94" spans="2:11" x14ac:dyDescent="0.25">
      <c r="B94" s="70"/>
      <c r="C94" s="378"/>
      <c r="D94" s="378"/>
      <c r="E94" s="472"/>
      <c r="F94" s="473"/>
      <c r="G94" s="474"/>
      <c r="H94" s="401" t="s">
        <v>1038</v>
      </c>
      <c r="I94" s="406">
        <v>46658.195544895112</v>
      </c>
      <c r="J94" s="415" t="s">
        <v>1099</v>
      </c>
      <c r="K94" s="69"/>
    </row>
    <row r="95" spans="2:11" x14ac:dyDescent="0.25">
      <c r="B95" s="70"/>
      <c r="C95" s="378"/>
      <c r="D95" s="378"/>
      <c r="E95" s="472"/>
      <c r="F95" s="473"/>
      <c r="G95" s="474"/>
      <c r="H95" s="401" t="s">
        <v>1039</v>
      </c>
      <c r="I95" s="406">
        <v>99537.48382910958</v>
      </c>
      <c r="J95" s="415" t="s">
        <v>1101</v>
      </c>
      <c r="K95" s="69"/>
    </row>
    <row r="96" spans="2:11" ht="23.25" x14ac:dyDescent="0.25">
      <c r="B96" s="70"/>
      <c r="C96" s="378"/>
      <c r="D96" s="378"/>
      <c r="E96" s="472"/>
      <c r="F96" s="473"/>
      <c r="G96" s="474" t="s">
        <v>962</v>
      </c>
      <c r="H96" s="401" t="s">
        <v>1040</v>
      </c>
      <c r="I96" s="407">
        <v>25921.219747163952</v>
      </c>
      <c r="J96" s="399"/>
      <c r="K96" s="69"/>
    </row>
    <row r="97" spans="2:11" x14ac:dyDescent="0.25">
      <c r="B97" s="70"/>
      <c r="C97" s="378"/>
      <c r="D97" s="378"/>
      <c r="E97" s="472"/>
      <c r="F97" s="473"/>
      <c r="G97" s="474"/>
      <c r="H97" s="401" t="s">
        <v>1041</v>
      </c>
      <c r="I97" s="406">
        <v>99537.48382910958</v>
      </c>
      <c r="J97" s="415" t="s">
        <v>1100</v>
      </c>
      <c r="K97" s="69"/>
    </row>
    <row r="98" spans="2:11" x14ac:dyDescent="0.25">
      <c r="B98" s="70"/>
      <c r="C98" s="378"/>
      <c r="D98" s="378"/>
      <c r="E98" s="472"/>
      <c r="F98" s="473"/>
      <c r="G98" s="474" t="s">
        <v>965</v>
      </c>
      <c r="H98" s="401" t="s">
        <v>1042</v>
      </c>
      <c r="I98" s="406">
        <v>103684.87898865581</v>
      </c>
      <c r="J98" s="415" t="s">
        <v>1099</v>
      </c>
      <c r="K98" s="69"/>
    </row>
    <row r="99" spans="2:11" x14ac:dyDescent="0.25">
      <c r="B99" s="70"/>
      <c r="C99" s="378"/>
      <c r="D99" s="378"/>
      <c r="E99" s="472"/>
      <c r="F99" s="473"/>
      <c r="G99" s="474"/>
      <c r="H99" s="401" t="s">
        <v>1043</v>
      </c>
      <c r="I99" s="406">
        <v>51842.439494327904</v>
      </c>
      <c r="J99" s="415" t="s">
        <v>1099</v>
      </c>
      <c r="K99" s="69"/>
    </row>
    <row r="100" spans="2:11" x14ac:dyDescent="0.25">
      <c r="B100" s="70"/>
      <c r="C100" s="378"/>
      <c r="D100" s="378"/>
      <c r="E100" s="471" t="s">
        <v>906</v>
      </c>
      <c r="F100" s="471"/>
      <c r="G100" s="471"/>
      <c r="H100" s="471"/>
      <c r="I100" s="381">
        <f>SUM(I91:I99)</f>
        <v>653214.73762853164</v>
      </c>
      <c r="J100" s="399"/>
      <c r="K100" s="69"/>
    </row>
    <row r="101" spans="2:11" x14ac:dyDescent="0.25">
      <c r="B101" s="70"/>
      <c r="C101" s="378"/>
      <c r="D101" s="378"/>
      <c r="E101" s="472" t="s">
        <v>1083</v>
      </c>
      <c r="F101" s="473" t="s">
        <v>900</v>
      </c>
      <c r="G101" s="474" t="s">
        <v>970</v>
      </c>
      <c r="H101" s="408" t="s">
        <v>1051</v>
      </c>
      <c r="I101" s="409">
        <v>0</v>
      </c>
      <c r="J101" s="399"/>
      <c r="K101" s="69"/>
    </row>
    <row r="102" spans="2:11" ht="23.25" x14ac:dyDescent="0.25">
      <c r="B102" s="70"/>
      <c r="C102" s="378"/>
      <c r="D102" s="378"/>
      <c r="E102" s="472"/>
      <c r="F102" s="473"/>
      <c r="G102" s="474"/>
      <c r="H102" s="408" t="s">
        <v>1052</v>
      </c>
      <c r="I102" s="410">
        <v>51842.439494327904</v>
      </c>
      <c r="J102" s="415" t="s">
        <v>1099</v>
      </c>
      <c r="K102" s="69"/>
    </row>
    <row r="103" spans="2:11" ht="23.25" x14ac:dyDescent="0.25">
      <c r="B103" s="70"/>
      <c r="C103" s="378"/>
      <c r="D103" s="378"/>
      <c r="E103" s="472"/>
      <c r="F103" s="473"/>
      <c r="G103" s="474"/>
      <c r="H103" s="408" t="s">
        <v>1053</v>
      </c>
      <c r="I103" s="409">
        <v>0</v>
      </c>
      <c r="J103" s="399"/>
      <c r="K103" s="69"/>
    </row>
    <row r="104" spans="2:11" x14ac:dyDescent="0.25">
      <c r="B104" s="70"/>
      <c r="C104" s="378"/>
      <c r="D104" s="378"/>
      <c r="E104" s="472"/>
      <c r="F104" s="473"/>
      <c r="G104" s="474" t="s">
        <v>973</v>
      </c>
      <c r="H104" s="408" t="s">
        <v>1054</v>
      </c>
      <c r="I104" s="410">
        <v>19700.127007844603</v>
      </c>
      <c r="J104" s="415" t="s">
        <v>1100</v>
      </c>
      <c r="K104" s="69"/>
    </row>
    <row r="105" spans="2:11" ht="23.25" x14ac:dyDescent="0.25">
      <c r="B105" s="70"/>
      <c r="C105" s="378"/>
      <c r="D105" s="378"/>
      <c r="E105" s="472"/>
      <c r="F105" s="473"/>
      <c r="G105" s="474"/>
      <c r="H105" s="408" t="s">
        <v>1055</v>
      </c>
      <c r="I105" s="410">
        <v>103684.87898865581</v>
      </c>
      <c r="J105" s="415" t="s">
        <v>1099</v>
      </c>
      <c r="K105" s="69"/>
    </row>
    <row r="106" spans="2:11" ht="23.25" x14ac:dyDescent="0.25">
      <c r="B106" s="70"/>
      <c r="C106" s="378"/>
      <c r="D106" s="378"/>
      <c r="E106" s="472"/>
      <c r="F106" s="473"/>
      <c r="G106" s="474"/>
      <c r="H106" s="408" t="s">
        <v>1056</v>
      </c>
      <c r="I106" s="410">
        <v>20736.97579773116</v>
      </c>
      <c r="J106" s="415" t="s">
        <v>1099</v>
      </c>
      <c r="K106" s="69"/>
    </row>
    <row r="107" spans="2:11" ht="23.25" x14ac:dyDescent="0.25">
      <c r="B107" s="70"/>
      <c r="C107" s="378"/>
      <c r="D107" s="378"/>
      <c r="E107" s="472"/>
      <c r="F107" s="473"/>
      <c r="G107" s="474" t="s">
        <v>977</v>
      </c>
      <c r="H107" s="408" t="s">
        <v>1057</v>
      </c>
      <c r="I107" s="409">
        <v>0</v>
      </c>
      <c r="J107" s="399"/>
      <c r="K107" s="69"/>
    </row>
    <row r="108" spans="2:11" x14ac:dyDescent="0.25">
      <c r="B108" s="70"/>
      <c r="C108" s="378"/>
      <c r="D108" s="378"/>
      <c r="E108" s="472"/>
      <c r="F108" s="473"/>
      <c r="G108" s="474"/>
      <c r="H108" s="408" t="s">
        <v>1058</v>
      </c>
      <c r="I108" s="410">
        <v>0</v>
      </c>
      <c r="J108" s="399"/>
      <c r="K108" s="69"/>
    </row>
    <row r="109" spans="2:11" ht="23.25" x14ac:dyDescent="0.25">
      <c r="B109" s="70"/>
      <c r="C109" s="378"/>
      <c r="D109" s="378"/>
      <c r="E109" s="472"/>
      <c r="F109" s="473"/>
      <c r="G109" s="474" t="s">
        <v>980</v>
      </c>
      <c r="H109" s="408" t="s">
        <v>1059</v>
      </c>
      <c r="I109" s="409">
        <v>0</v>
      </c>
      <c r="J109" s="399"/>
      <c r="K109" s="69"/>
    </row>
    <row r="110" spans="2:11" x14ac:dyDescent="0.25">
      <c r="B110" s="70"/>
      <c r="C110" s="378"/>
      <c r="D110" s="378"/>
      <c r="E110" s="472"/>
      <c r="F110" s="473"/>
      <c r="G110" s="474"/>
      <c r="H110" s="408" t="s">
        <v>1060</v>
      </c>
      <c r="I110" s="410">
        <v>0</v>
      </c>
      <c r="J110" s="399"/>
      <c r="K110" s="69"/>
    </row>
    <row r="111" spans="2:11" x14ac:dyDescent="0.25">
      <c r="B111" s="70"/>
      <c r="C111" s="378"/>
      <c r="D111" s="378"/>
      <c r="E111" s="471" t="s">
        <v>905</v>
      </c>
      <c r="F111" s="471"/>
      <c r="G111" s="471"/>
      <c r="H111" s="471"/>
      <c r="I111" s="381">
        <f>SUM(I101:I110)</f>
        <v>195964.42128855948</v>
      </c>
      <c r="J111" s="399"/>
      <c r="K111" s="69"/>
    </row>
    <row r="112" spans="2:11" x14ac:dyDescent="0.25">
      <c r="B112" s="70"/>
      <c r="C112" s="378"/>
      <c r="D112" s="378"/>
      <c r="E112" s="472" t="s">
        <v>1080</v>
      </c>
      <c r="F112" s="473" t="s">
        <v>901</v>
      </c>
      <c r="G112" s="474" t="s">
        <v>985</v>
      </c>
      <c r="H112" s="408" t="s">
        <v>1061</v>
      </c>
      <c r="I112" s="409">
        <v>29550.190511766905</v>
      </c>
      <c r="J112" s="415" t="s">
        <v>1100</v>
      </c>
      <c r="K112" s="69"/>
    </row>
    <row r="113" spans="2:11" ht="23.25" x14ac:dyDescent="0.25">
      <c r="B113" s="70"/>
      <c r="C113" s="378"/>
      <c r="D113" s="378"/>
      <c r="E113" s="472"/>
      <c r="F113" s="475"/>
      <c r="G113" s="474"/>
      <c r="H113" s="408" t="s">
        <v>1092</v>
      </c>
      <c r="I113" s="409">
        <v>0</v>
      </c>
      <c r="J113" s="399"/>
      <c r="K113" s="69"/>
    </row>
    <row r="114" spans="2:11" ht="23.25" x14ac:dyDescent="0.25">
      <c r="B114" s="70"/>
      <c r="C114" s="378"/>
      <c r="D114" s="378"/>
      <c r="E114" s="472"/>
      <c r="F114" s="475"/>
      <c r="G114" s="474" t="s">
        <v>988</v>
      </c>
      <c r="H114" s="408" t="s">
        <v>1062</v>
      </c>
      <c r="I114" s="409">
        <v>29550.190511766905</v>
      </c>
      <c r="J114" s="415" t="s">
        <v>1101</v>
      </c>
      <c r="K114" s="69"/>
    </row>
    <row r="115" spans="2:11" ht="23.25" x14ac:dyDescent="0.25">
      <c r="B115" s="70"/>
      <c r="C115" s="378"/>
      <c r="D115" s="378"/>
      <c r="E115" s="472"/>
      <c r="F115" s="475"/>
      <c r="G115" s="474"/>
      <c r="H115" s="408" t="s">
        <v>1063</v>
      </c>
      <c r="I115" s="409">
        <v>15552.731848298372</v>
      </c>
      <c r="J115" s="415" t="s">
        <v>1099</v>
      </c>
      <c r="K115" s="69"/>
    </row>
    <row r="116" spans="2:11" x14ac:dyDescent="0.25">
      <c r="B116" s="70"/>
      <c r="C116" s="378"/>
      <c r="D116" s="378"/>
      <c r="E116" s="472"/>
      <c r="F116" s="475"/>
      <c r="G116" s="474" t="s">
        <v>1070</v>
      </c>
      <c r="H116" s="408" t="s">
        <v>1064</v>
      </c>
      <c r="I116" s="409">
        <v>29550.190511766905</v>
      </c>
      <c r="J116" s="415" t="s">
        <v>1100</v>
      </c>
      <c r="K116" s="69"/>
    </row>
    <row r="117" spans="2:11" x14ac:dyDescent="0.25">
      <c r="B117" s="70"/>
      <c r="C117" s="378"/>
      <c r="D117" s="378"/>
      <c r="E117" s="472"/>
      <c r="F117" s="475"/>
      <c r="G117" s="474"/>
      <c r="H117" s="408" t="s">
        <v>1065</v>
      </c>
      <c r="I117" s="409">
        <v>15552.731848298372</v>
      </c>
      <c r="J117" s="415" t="s">
        <v>1100</v>
      </c>
      <c r="K117" s="69"/>
    </row>
    <row r="118" spans="2:11" x14ac:dyDescent="0.25">
      <c r="B118" s="70"/>
      <c r="C118" s="378"/>
      <c r="D118" s="378"/>
      <c r="E118" s="472"/>
      <c r="F118" s="475"/>
      <c r="G118" s="474"/>
      <c r="H118" s="408" t="s">
        <v>1066</v>
      </c>
      <c r="I118" s="409">
        <v>0</v>
      </c>
      <c r="J118" s="399"/>
      <c r="K118" s="69"/>
    </row>
    <row r="119" spans="2:11" ht="23.25" x14ac:dyDescent="0.25">
      <c r="B119" s="70"/>
      <c r="C119" s="378"/>
      <c r="D119" s="378"/>
      <c r="E119" s="472"/>
      <c r="F119" s="475"/>
      <c r="G119" s="474" t="s">
        <v>995</v>
      </c>
      <c r="H119" s="408" t="s">
        <v>1067</v>
      </c>
      <c r="I119" s="409">
        <v>0</v>
      </c>
      <c r="J119" s="399"/>
      <c r="K119" s="69"/>
    </row>
    <row r="120" spans="2:11" x14ac:dyDescent="0.25">
      <c r="B120" s="70"/>
      <c r="C120" s="378"/>
      <c r="D120" s="378"/>
      <c r="E120" s="472"/>
      <c r="F120" s="475"/>
      <c r="G120" s="474"/>
      <c r="H120" s="408" t="s">
        <v>1068</v>
      </c>
      <c r="I120" s="409">
        <v>36289.707646029536</v>
      </c>
      <c r="J120" s="415" t="s">
        <v>1099</v>
      </c>
      <c r="K120" s="69"/>
    </row>
    <row r="121" spans="2:11" x14ac:dyDescent="0.25">
      <c r="B121" s="70"/>
      <c r="C121" s="378"/>
      <c r="D121" s="378"/>
      <c r="E121" s="471" t="s">
        <v>907</v>
      </c>
      <c r="F121" s="471"/>
      <c r="G121" s="471"/>
      <c r="H121" s="471"/>
      <c r="I121" s="380">
        <f>SUM(I112:I120)</f>
        <v>156045.742877927</v>
      </c>
      <c r="J121" s="399"/>
      <c r="K121" s="69"/>
    </row>
    <row r="122" spans="2:11" ht="17.25" customHeight="1" x14ac:dyDescent="0.25">
      <c r="B122" s="70"/>
      <c r="C122" s="378"/>
      <c r="D122" s="378"/>
      <c r="E122" s="472" t="s">
        <v>1079</v>
      </c>
      <c r="F122" s="473" t="s">
        <v>902</v>
      </c>
      <c r="G122" s="474" t="s">
        <v>1000</v>
      </c>
      <c r="H122" s="408" t="s">
        <v>1071</v>
      </c>
      <c r="I122" s="409">
        <v>19700.127007844603</v>
      </c>
      <c r="J122" s="415" t="s">
        <v>1099</v>
      </c>
      <c r="K122" s="69"/>
    </row>
    <row r="123" spans="2:11" ht="17.25" customHeight="1" x14ac:dyDescent="0.25">
      <c r="B123" s="70"/>
      <c r="C123" s="378"/>
      <c r="D123" s="378"/>
      <c r="E123" s="472"/>
      <c r="F123" s="473"/>
      <c r="G123" s="474"/>
      <c r="H123" s="408" t="s">
        <v>1093</v>
      </c>
      <c r="I123" s="412">
        <v>27994.917326937069</v>
      </c>
      <c r="J123" s="415" t="s">
        <v>1099</v>
      </c>
      <c r="K123" s="69"/>
    </row>
    <row r="124" spans="2:11" ht="17.25" customHeight="1" x14ac:dyDescent="0.25">
      <c r="B124" s="70"/>
      <c r="C124" s="378"/>
      <c r="D124" s="378"/>
      <c r="E124" s="472"/>
      <c r="F124" s="473"/>
      <c r="G124" s="474" t="s">
        <v>1003</v>
      </c>
      <c r="H124" s="408" t="s">
        <v>1094</v>
      </c>
      <c r="I124" s="412">
        <v>26958.068537050509</v>
      </c>
      <c r="J124" s="415" t="s">
        <v>1099</v>
      </c>
      <c r="K124" s="69"/>
    </row>
    <row r="125" spans="2:11" ht="17.25" customHeight="1" x14ac:dyDescent="0.25">
      <c r="B125" s="70"/>
      <c r="C125" s="378"/>
      <c r="D125" s="378"/>
      <c r="E125" s="472"/>
      <c r="F125" s="473"/>
      <c r="G125" s="474"/>
      <c r="H125" s="408" t="s">
        <v>1072</v>
      </c>
      <c r="I125" s="412">
        <v>57026.683443760696</v>
      </c>
      <c r="J125" s="415" t="s">
        <v>1099</v>
      </c>
      <c r="K125" s="69"/>
    </row>
    <row r="126" spans="2:11" ht="17.25" customHeight="1" x14ac:dyDescent="0.25">
      <c r="B126" s="70"/>
      <c r="C126" s="378"/>
      <c r="D126" s="378"/>
      <c r="E126" s="472"/>
      <c r="F126" s="473"/>
      <c r="G126" s="474" t="s">
        <v>1007</v>
      </c>
      <c r="H126" s="408" t="s">
        <v>1095</v>
      </c>
      <c r="I126" s="412">
        <v>20736.97579773116</v>
      </c>
      <c r="J126" s="415" t="s">
        <v>1099</v>
      </c>
      <c r="K126" s="69"/>
    </row>
    <row r="127" spans="2:11" ht="17.25" customHeight="1" x14ac:dyDescent="0.25">
      <c r="B127" s="70"/>
      <c r="C127" s="378"/>
      <c r="D127" s="378"/>
      <c r="E127" s="472"/>
      <c r="F127" s="473"/>
      <c r="G127" s="474"/>
      <c r="H127" s="408" t="s">
        <v>1096</v>
      </c>
      <c r="I127" s="412">
        <v>20736.97579773116</v>
      </c>
      <c r="J127" s="415" t="s">
        <v>1099</v>
      </c>
      <c r="K127" s="69"/>
    </row>
    <row r="128" spans="2:11" ht="17.25" customHeight="1" x14ac:dyDescent="0.25">
      <c r="B128" s="70"/>
      <c r="C128" s="378"/>
      <c r="D128" s="378"/>
      <c r="E128" s="472"/>
      <c r="F128" s="473"/>
      <c r="G128" s="474" t="s">
        <v>1010</v>
      </c>
      <c r="H128" s="408" t="s">
        <v>1097</v>
      </c>
      <c r="I128" s="412">
        <v>27994.917326937069</v>
      </c>
      <c r="J128" s="415" t="s">
        <v>1099</v>
      </c>
      <c r="K128" s="69"/>
    </row>
    <row r="129" spans="2:11" ht="17.25" customHeight="1" x14ac:dyDescent="0.25">
      <c r="B129" s="70"/>
      <c r="C129" s="378"/>
      <c r="D129" s="378"/>
      <c r="E129" s="472"/>
      <c r="F129" s="473"/>
      <c r="G129" s="474"/>
      <c r="H129" s="408" t="s">
        <v>1098</v>
      </c>
      <c r="I129" s="412">
        <v>27994.917326937069</v>
      </c>
      <c r="J129" s="415" t="s">
        <v>1099</v>
      </c>
      <c r="K129" s="69"/>
    </row>
    <row r="130" spans="2:11" x14ac:dyDescent="0.25">
      <c r="B130" s="70"/>
      <c r="C130" s="378"/>
      <c r="D130" s="378"/>
      <c r="E130" s="471" t="s">
        <v>908</v>
      </c>
      <c r="F130" s="471"/>
      <c r="G130" s="471"/>
      <c r="H130" s="471"/>
      <c r="I130" s="380">
        <f>SUM(I122:I129)</f>
        <v>229143.58256492938</v>
      </c>
      <c r="J130" s="399"/>
      <c r="K130" s="69"/>
    </row>
    <row r="131" spans="2:11" ht="18" customHeight="1" x14ac:dyDescent="0.25">
      <c r="B131" s="70"/>
      <c r="C131" s="49"/>
      <c r="D131" s="49"/>
      <c r="E131" s="413" t="s">
        <v>276</v>
      </c>
      <c r="F131" s="413"/>
      <c r="G131" s="413"/>
      <c r="H131" s="413"/>
      <c r="I131" s="416">
        <f>+I130+I121+I111+I100+I90</f>
        <v>3806375.5925525441</v>
      </c>
      <c r="J131" s="414"/>
      <c r="K131" s="69"/>
    </row>
    <row r="132" spans="2:11" x14ac:dyDescent="0.25">
      <c r="B132" s="70"/>
      <c r="C132" s="49"/>
      <c r="D132" s="49"/>
      <c r="E132" s="71"/>
      <c r="F132" s="71"/>
      <c r="G132" s="71"/>
      <c r="H132" s="71"/>
      <c r="I132" s="71"/>
      <c r="J132" s="71"/>
      <c r="K132" s="69"/>
    </row>
    <row r="133" spans="2:11" ht="34.5" customHeight="1" thickBot="1" x14ac:dyDescent="0.3">
      <c r="B133" s="70"/>
      <c r="C133" s="498" t="s">
        <v>282</v>
      </c>
      <c r="D133" s="498"/>
      <c r="E133" s="498"/>
      <c r="F133" s="498"/>
      <c r="G133" s="498"/>
      <c r="H133" s="498"/>
      <c r="I133" s="498"/>
      <c r="J133" s="144"/>
      <c r="K133" s="69"/>
    </row>
    <row r="134" spans="2:11" ht="63.75" customHeight="1" thickBot="1" x14ac:dyDescent="0.3">
      <c r="B134" s="70"/>
      <c r="C134" s="498" t="s">
        <v>215</v>
      </c>
      <c r="D134" s="498"/>
      <c r="E134" s="499"/>
      <c r="F134" s="500"/>
      <c r="G134" s="500"/>
      <c r="H134" s="500"/>
      <c r="I134" s="501"/>
      <c r="J134" s="71"/>
      <c r="K134" s="69"/>
    </row>
    <row r="135" spans="2:11" ht="15.75" thickBot="1" x14ac:dyDescent="0.3">
      <c r="B135" s="70"/>
      <c r="C135" s="496"/>
      <c r="D135" s="496"/>
      <c r="E135" s="496"/>
      <c r="F135" s="496"/>
      <c r="G135" s="496"/>
      <c r="H135" s="496"/>
      <c r="I135" s="496"/>
      <c r="J135" s="71"/>
      <c r="K135" s="69"/>
    </row>
    <row r="136" spans="2:11" ht="59.25" customHeight="1" thickBot="1" x14ac:dyDescent="0.3">
      <c r="B136" s="70"/>
      <c r="C136" s="498" t="s">
        <v>216</v>
      </c>
      <c r="D136" s="498"/>
      <c r="E136" s="525"/>
      <c r="F136" s="526"/>
      <c r="G136" s="526"/>
      <c r="H136" s="526"/>
      <c r="I136" s="527"/>
      <c r="J136" s="71"/>
      <c r="K136" s="69"/>
    </row>
    <row r="137" spans="2:11" ht="99.95" customHeight="1" thickBot="1" x14ac:dyDescent="0.3">
      <c r="B137" s="70"/>
      <c r="C137" s="498" t="s">
        <v>217</v>
      </c>
      <c r="D137" s="498"/>
      <c r="E137" s="522"/>
      <c r="F137" s="523"/>
      <c r="G137" s="523"/>
      <c r="H137" s="523"/>
      <c r="I137" s="524"/>
      <c r="J137" s="71"/>
      <c r="K137" s="69"/>
    </row>
    <row r="138" spans="2:11" x14ac:dyDescent="0.25">
      <c r="B138" s="70"/>
      <c r="C138" s="49"/>
      <c r="D138" s="49"/>
      <c r="E138" s="71"/>
      <c r="F138" s="71"/>
      <c r="G138" s="71"/>
      <c r="H138" s="71"/>
      <c r="I138" s="71"/>
      <c r="J138" s="71"/>
      <c r="K138" s="69"/>
    </row>
    <row r="139" spans="2:11" ht="15.75" thickBot="1" x14ac:dyDescent="0.3">
      <c r="B139" s="72"/>
      <c r="C139" s="516"/>
      <c r="D139" s="516"/>
      <c r="E139" s="73"/>
      <c r="F139" s="73"/>
      <c r="G139" s="73"/>
      <c r="H139" s="73"/>
      <c r="I139" s="54"/>
      <c r="J139" s="54"/>
      <c r="K139" s="74"/>
    </row>
    <row r="140" spans="2:11" s="25" customFormat="1" ht="65.099999999999994" customHeight="1" x14ac:dyDescent="0.25">
      <c r="B140" s="24"/>
      <c r="C140" s="517"/>
      <c r="D140" s="517"/>
      <c r="E140" s="518"/>
      <c r="F140" s="518"/>
      <c r="G140" s="518"/>
      <c r="H140" s="518"/>
      <c r="I140" s="518"/>
      <c r="J140" s="13"/>
    </row>
    <row r="141" spans="2:11" ht="59.25" customHeight="1" x14ac:dyDescent="0.25">
      <c r="B141" s="24"/>
      <c r="C141" s="26"/>
      <c r="D141" s="26"/>
      <c r="E141" s="23"/>
      <c r="F141" s="23"/>
      <c r="G141" s="23"/>
      <c r="H141" s="23"/>
      <c r="I141" s="23"/>
      <c r="J141" s="13"/>
    </row>
    <row r="142" spans="2:11" ht="50.1" customHeight="1" x14ac:dyDescent="0.25">
      <c r="B142" s="24"/>
      <c r="C142" s="519"/>
      <c r="D142" s="519"/>
      <c r="E142" s="521"/>
      <c r="F142" s="521"/>
      <c r="G142" s="521"/>
      <c r="H142" s="521"/>
      <c r="I142" s="521"/>
      <c r="J142" s="13"/>
    </row>
    <row r="143" spans="2:11" ht="99.95" customHeight="1" x14ac:dyDescent="0.25">
      <c r="B143" s="24"/>
      <c r="C143" s="519"/>
      <c r="D143" s="519"/>
      <c r="E143" s="520"/>
      <c r="F143" s="520"/>
      <c r="G143" s="520"/>
      <c r="H143" s="520"/>
      <c r="I143" s="520"/>
      <c r="J143" s="13"/>
    </row>
    <row r="144" spans="2:11" x14ac:dyDescent="0.25">
      <c r="B144" s="24"/>
      <c r="C144" s="24"/>
      <c r="D144" s="24"/>
      <c r="E144" s="13"/>
      <c r="F144" s="13"/>
      <c r="G144" s="13"/>
      <c r="H144" s="13"/>
      <c r="I144" s="13"/>
      <c r="J144" s="13"/>
    </row>
    <row r="145" spans="2:10" x14ac:dyDescent="0.25">
      <c r="B145" s="24"/>
      <c r="C145" s="517"/>
      <c r="D145" s="517"/>
      <c r="E145" s="13"/>
      <c r="F145" s="13"/>
      <c r="G145" s="13"/>
      <c r="H145" s="13"/>
      <c r="I145" s="13"/>
      <c r="J145" s="13"/>
    </row>
    <row r="146" spans="2:10" ht="50.1" customHeight="1" x14ac:dyDescent="0.25">
      <c r="B146" s="24"/>
      <c r="C146" s="517"/>
      <c r="D146" s="517"/>
      <c r="E146" s="520"/>
      <c r="F146" s="520"/>
      <c r="G146" s="520"/>
      <c r="H146" s="520"/>
      <c r="I146" s="520"/>
      <c r="J146" s="13"/>
    </row>
    <row r="147" spans="2:10" ht="99.95" customHeight="1" x14ac:dyDescent="0.25">
      <c r="B147" s="24"/>
      <c r="C147" s="519"/>
      <c r="D147" s="519"/>
      <c r="E147" s="520"/>
      <c r="F147" s="520"/>
      <c r="G147" s="520"/>
      <c r="H147" s="520"/>
      <c r="I147" s="520"/>
      <c r="J147" s="13"/>
    </row>
    <row r="148" spans="2:10" x14ac:dyDescent="0.25">
      <c r="B148" s="24"/>
      <c r="C148" s="27"/>
      <c r="D148" s="24"/>
      <c r="E148" s="28"/>
      <c r="F148" s="28"/>
      <c r="G148" s="28"/>
      <c r="H148" s="28"/>
      <c r="I148" s="13"/>
      <c r="J148" s="13"/>
    </row>
    <row r="149" spans="2:10" x14ac:dyDescent="0.25">
      <c r="B149" s="24"/>
      <c r="C149" s="27"/>
      <c r="D149" s="27"/>
      <c r="E149" s="28"/>
      <c r="F149" s="28"/>
      <c r="G149" s="28"/>
      <c r="H149" s="28"/>
      <c r="I149" s="28"/>
      <c r="J149" s="12"/>
    </row>
    <row r="150" spans="2:10" x14ac:dyDescent="0.25">
      <c r="E150" s="29"/>
      <c r="F150" s="29"/>
      <c r="G150" s="29"/>
      <c r="H150" s="29"/>
      <c r="I150" s="29"/>
    </row>
    <row r="151" spans="2:10" x14ac:dyDescent="0.25">
      <c r="E151" s="29"/>
      <c r="F151" s="29"/>
      <c r="G151" s="29"/>
      <c r="H151" s="29"/>
      <c r="I151" s="29"/>
    </row>
  </sheetData>
  <mergeCells count="109">
    <mergeCell ref="C139:D139"/>
    <mergeCell ref="C140:D140"/>
    <mergeCell ref="E140:I140"/>
    <mergeCell ref="C133:I133"/>
    <mergeCell ref="C147:D147"/>
    <mergeCell ref="E146:I146"/>
    <mergeCell ref="E147:I147"/>
    <mergeCell ref="E143:I143"/>
    <mergeCell ref="E142:I142"/>
    <mergeCell ref="C142:D142"/>
    <mergeCell ref="C143:D143"/>
    <mergeCell ref="C146:D146"/>
    <mergeCell ref="C145:D145"/>
    <mergeCell ref="C137:D137"/>
    <mergeCell ref="C136:D136"/>
    <mergeCell ref="E137:I137"/>
    <mergeCell ref="E136:I136"/>
    <mergeCell ref="C3:J3"/>
    <mergeCell ref="C135:I135"/>
    <mergeCell ref="C9:D9"/>
    <mergeCell ref="C10:D10"/>
    <mergeCell ref="C74:D74"/>
    <mergeCell ref="C75:D75"/>
    <mergeCell ref="C134:D134"/>
    <mergeCell ref="E134:I134"/>
    <mergeCell ref="C5:I5"/>
    <mergeCell ref="B4:I4"/>
    <mergeCell ref="C16:D16"/>
    <mergeCell ref="C7:D7"/>
    <mergeCell ref="C15:D15"/>
    <mergeCell ref="C13:I13"/>
    <mergeCell ref="E12:I12"/>
    <mergeCell ref="E9:I9"/>
    <mergeCell ref="E10:I10"/>
    <mergeCell ref="C8:I8"/>
    <mergeCell ref="C12:D12"/>
    <mergeCell ref="E17:E30"/>
    <mergeCell ref="F17:F30"/>
    <mergeCell ref="G17:G21"/>
    <mergeCell ref="G22:G24"/>
    <mergeCell ref="G25:G26"/>
    <mergeCell ref="G27:G28"/>
    <mergeCell ref="G29:G30"/>
    <mergeCell ref="E31:H31"/>
    <mergeCell ref="E32:E40"/>
    <mergeCell ref="E41:H41"/>
    <mergeCell ref="E42:E51"/>
    <mergeCell ref="F42:F51"/>
    <mergeCell ref="G42:G44"/>
    <mergeCell ref="G45:G47"/>
    <mergeCell ref="G48:G49"/>
    <mergeCell ref="G50:G51"/>
    <mergeCell ref="F32:F40"/>
    <mergeCell ref="G32:G33"/>
    <mergeCell ref="G34:G36"/>
    <mergeCell ref="G37:G38"/>
    <mergeCell ref="G39:G40"/>
    <mergeCell ref="I64:I70"/>
    <mergeCell ref="G65:G66"/>
    <mergeCell ref="G67:G68"/>
    <mergeCell ref="G69:G70"/>
    <mergeCell ref="E52:H52"/>
    <mergeCell ref="E53:E61"/>
    <mergeCell ref="F53:F61"/>
    <mergeCell ref="G53:G54"/>
    <mergeCell ref="G55:G56"/>
    <mergeCell ref="G57:G59"/>
    <mergeCell ref="G60:G61"/>
    <mergeCell ref="E71:H71"/>
    <mergeCell ref="E76:E89"/>
    <mergeCell ref="F76:F89"/>
    <mergeCell ref="G76:G80"/>
    <mergeCell ref="G81:G83"/>
    <mergeCell ref="G84:G85"/>
    <mergeCell ref="G86:G87"/>
    <mergeCell ref="G88:G89"/>
    <mergeCell ref="E62:H62"/>
    <mergeCell ref="E63:E70"/>
    <mergeCell ref="F63:F70"/>
    <mergeCell ref="G63:G64"/>
    <mergeCell ref="E100:H100"/>
    <mergeCell ref="E101:E110"/>
    <mergeCell ref="F101:F110"/>
    <mergeCell ref="G101:G103"/>
    <mergeCell ref="G104:G106"/>
    <mergeCell ref="G107:G108"/>
    <mergeCell ref="G109:G110"/>
    <mergeCell ref="E90:H90"/>
    <mergeCell ref="E91:E99"/>
    <mergeCell ref="F91:F99"/>
    <mergeCell ref="G91:G92"/>
    <mergeCell ref="G93:G95"/>
    <mergeCell ref="G96:G97"/>
    <mergeCell ref="G98:G99"/>
    <mergeCell ref="E130:H130"/>
    <mergeCell ref="E121:H121"/>
    <mergeCell ref="E122:E129"/>
    <mergeCell ref="F122:F129"/>
    <mergeCell ref="G122:G123"/>
    <mergeCell ref="G124:G125"/>
    <mergeCell ref="G126:G127"/>
    <mergeCell ref="G128:G129"/>
    <mergeCell ref="E111:H111"/>
    <mergeCell ref="E112:E120"/>
    <mergeCell ref="F112:F120"/>
    <mergeCell ref="G112:G113"/>
    <mergeCell ref="G114:G115"/>
    <mergeCell ref="G116:G118"/>
    <mergeCell ref="G119:G120"/>
  </mergeCells>
  <dataValidations count="2">
    <dataValidation type="whole" allowBlank="1" showInputMessage="1" showErrorMessage="1" sqref="E142:H142 E136:H136 E9:H9">
      <formula1>-999999999</formula1>
      <formula2>999999999</formula2>
    </dataValidation>
    <dataValidation type="list" allowBlank="1" showInputMessage="1" showErrorMessage="1" sqref="E146:H146">
      <formula1>$N$152:$N$153</formula1>
    </dataValidation>
  </dataValidations>
  <pageMargins left="0.25" right="0.25" top="0.18" bottom="0.19" header="0.17" footer="0.17"/>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G60"/>
  <sheetViews>
    <sheetView tabSelected="1" workbookViewId="0">
      <selection activeCell="C5" sqref="C5:F5"/>
    </sheetView>
  </sheetViews>
  <sheetFormatPr defaultColWidth="9.140625" defaultRowHeight="15" x14ac:dyDescent="0.25"/>
  <cols>
    <col min="1" max="2" width="1.85546875" customWidth="1"/>
    <col min="3" max="3" width="35.85546875" customWidth="1"/>
    <col min="4" max="4" width="26.140625" customWidth="1"/>
    <col min="5" max="5" width="22.85546875" customWidth="1"/>
    <col min="6" max="6" width="25" customWidth="1"/>
    <col min="7" max="7" width="2" customWidth="1"/>
    <col min="8" max="8" width="1.5703125" customWidth="1"/>
  </cols>
  <sheetData>
    <row r="1" spans="2:7" ht="15.75" thickBot="1" x14ac:dyDescent="0.3"/>
    <row r="2" spans="2:7" ht="15.75" thickBot="1" x14ac:dyDescent="0.3">
      <c r="B2" s="88"/>
      <c r="C2" s="89"/>
      <c r="D2" s="89"/>
      <c r="E2" s="89"/>
      <c r="F2" s="89"/>
      <c r="G2" s="90"/>
    </row>
    <row r="3" spans="2:7" ht="21" thickBot="1" x14ac:dyDescent="0.35">
      <c r="B3" s="91"/>
      <c r="C3" s="528" t="s">
        <v>220</v>
      </c>
      <c r="D3" s="529"/>
      <c r="E3" s="529"/>
      <c r="F3" s="530"/>
      <c r="G3" s="56"/>
    </row>
    <row r="4" spans="2:7" x14ac:dyDescent="0.25">
      <c r="B4" s="533"/>
      <c r="C4" s="534"/>
      <c r="D4" s="534"/>
      <c r="E4" s="534"/>
      <c r="F4" s="534"/>
      <c r="G4" s="56"/>
    </row>
    <row r="5" spans="2:7" x14ac:dyDescent="0.25">
      <c r="B5" s="57"/>
      <c r="C5" s="554"/>
      <c r="D5" s="554"/>
      <c r="E5" s="554"/>
      <c r="F5" s="554"/>
      <c r="G5" s="56"/>
    </row>
    <row r="6" spans="2:7" x14ac:dyDescent="0.25">
      <c r="B6" s="57"/>
      <c r="C6" s="58"/>
      <c r="D6" s="59"/>
      <c r="E6" s="58"/>
      <c r="F6" s="59"/>
      <c r="G6" s="56"/>
    </row>
    <row r="7" spans="2:7" x14ac:dyDescent="0.25">
      <c r="B7" s="57"/>
      <c r="C7" s="532" t="s">
        <v>231</v>
      </c>
      <c r="D7" s="532"/>
      <c r="E7" s="60"/>
      <c r="F7" s="59"/>
      <c r="G7" s="56"/>
    </row>
    <row r="8" spans="2:7" ht="15.75" thickBot="1" x14ac:dyDescent="0.3">
      <c r="B8" s="57"/>
      <c r="C8" s="544" t="s">
        <v>289</v>
      </c>
      <c r="D8" s="544"/>
      <c r="E8" s="544"/>
      <c r="F8" s="544"/>
      <c r="G8" s="56"/>
    </row>
    <row r="9" spans="2:7" ht="15.75" thickBot="1" x14ac:dyDescent="0.3">
      <c r="B9" s="57"/>
      <c r="C9" s="33" t="s">
        <v>233</v>
      </c>
      <c r="D9" s="34" t="s">
        <v>232</v>
      </c>
      <c r="E9" s="552" t="s">
        <v>267</v>
      </c>
      <c r="F9" s="553"/>
      <c r="G9" s="56"/>
    </row>
    <row r="10" spans="2:7" ht="96.75" customHeight="1" x14ac:dyDescent="0.25">
      <c r="B10" s="57"/>
      <c r="C10" s="354" t="s">
        <v>862</v>
      </c>
      <c r="D10" s="354" t="s">
        <v>866</v>
      </c>
      <c r="E10" s="545" t="s">
        <v>864</v>
      </c>
      <c r="F10" s="546"/>
      <c r="G10" s="56"/>
    </row>
    <row r="11" spans="2:7" ht="63.75" customHeight="1" x14ac:dyDescent="0.25">
      <c r="B11" s="57"/>
      <c r="C11" s="355" t="s">
        <v>863</v>
      </c>
      <c r="D11" s="354" t="s">
        <v>866</v>
      </c>
      <c r="E11" s="547" t="s">
        <v>865</v>
      </c>
      <c r="F11" s="548"/>
      <c r="G11" s="56"/>
    </row>
    <row r="12" spans="2:7" ht="96.75" customHeight="1" x14ac:dyDescent="0.25">
      <c r="B12" s="57"/>
      <c r="C12" s="355" t="s">
        <v>869</v>
      </c>
      <c r="D12" s="354" t="s">
        <v>867</v>
      </c>
      <c r="E12" s="547" t="s">
        <v>868</v>
      </c>
      <c r="F12" s="548"/>
      <c r="G12" s="56"/>
    </row>
    <row r="13" spans="2:7" ht="65.25" customHeight="1" x14ac:dyDescent="0.25">
      <c r="B13" s="57"/>
      <c r="C13" s="355" t="s">
        <v>870</v>
      </c>
      <c r="D13" s="354" t="s">
        <v>866</v>
      </c>
      <c r="E13" s="547" t="s">
        <v>872</v>
      </c>
      <c r="F13" s="548"/>
      <c r="G13" s="56"/>
    </row>
    <row r="14" spans="2:7" ht="68.25" customHeight="1" x14ac:dyDescent="0.25">
      <c r="B14" s="57"/>
      <c r="C14" s="355" t="s">
        <v>871</v>
      </c>
      <c r="D14" s="354" t="s">
        <v>867</v>
      </c>
      <c r="E14" s="547" t="s">
        <v>873</v>
      </c>
      <c r="F14" s="548"/>
      <c r="G14" s="56"/>
    </row>
    <row r="15" spans="2:7" ht="51.75" customHeight="1" x14ac:dyDescent="0.25">
      <c r="B15" s="57"/>
      <c r="C15" s="355" t="s">
        <v>874</v>
      </c>
      <c r="D15" s="354" t="s">
        <v>875</v>
      </c>
      <c r="E15" s="547" t="s">
        <v>876</v>
      </c>
      <c r="F15" s="548"/>
      <c r="G15" s="56"/>
    </row>
    <row r="16" spans="2:7" ht="30" customHeight="1" x14ac:dyDescent="0.25">
      <c r="B16" s="57"/>
      <c r="C16" s="36"/>
      <c r="D16" s="36"/>
      <c r="E16" s="549"/>
      <c r="F16" s="550"/>
      <c r="G16" s="56"/>
    </row>
    <row r="17" spans="2:7" ht="30" customHeight="1" x14ac:dyDescent="0.25">
      <c r="B17" s="57"/>
      <c r="C17" s="36"/>
      <c r="D17" s="36"/>
      <c r="E17" s="549"/>
      <c r="F17" s="550"/>
      <c r="G17" s="56"/>
    </row>
    <row r="18" spans="2:7" ht="30" customHeight="1" x14ac:dyDescent="0.25">
      <c r="B18" s="57"/>
      <c r="C18" s="36"/>
      <c r="D18" s="36"/>
      <c r="E18" s="549"/>
      <c r="F18" s="550"/>
      <c r="G18" s="56"/>
    </row>
    <row r="19" spans="2:7" ht="30" customHeight="1" x14ac:dyDescent="0.25">
      <c r="B19" s="57"/>
      <c r="C19" s="36"/>
      <c r="D19" s="36"/>
      <c r="E19" s="549"/>
      <c r="F19" s="550"/>
      <c r="G19" s="56"/>
    </row>
    <row r="20" spans="2:7" ht="30" customHeight="1" thickBot="1" x14ac:dyDescent="0.3">
      <c r="B20" s="57"/>
      <c r="C20" s="37"/>
      <c r="D20" s="37"/>
      <c r="E20" s="558"/>
      <c r="F20" s="559"/>
      <c r="G20" s="56"/>
    </row>
    <row r="21" spans="2:7" x14ac:dyDescent="0.25">
      <c r="B21" s="57"/>
      <c r="C21" s="59"/>
      <c r="D21" s="59"/>
      <c r="E21" s="59"/>
      <c r="F21" s="59"/>
      <c r="G21" s="56"/>
    </row>
    <row r="22" spans="2:7" x14ac:dyDescent="0.25">
      <c r="B22" s="57"/>
      <c r="C22" s="556" t="s">
        <v>250</v>
      </c>
      <c r="D22" s="556"/>
      <c r="E22" s="556"/>
      <c r="F22" s="556"/>
      <c r="G22" s="56"/>
    </row>
    <row r="23" spans="2:7" ht="15.75" thickBot="1" x14ac:dyDescent="0.3">
      <c r="B23" s="57"/>
      <c r="C23" s="557" t="s">
        <v>265</v>
      </c>
      <c r="D23" s="557"/>
      <c r="E23" s="557"/>
      <c r="F23" s="557"/>
      <c r="G23" s="56"/>
    </row>
    <row r="24" spans="2:7" ht="15.75" thickBot="1" x14ac:dyDescent="0.3">
      <c r="B24" s="57"/>
      <c r="C24" s="33" t="s">
        <v>233</v>
      </c>
      <c r="D24" s="34" t="s">
        <v>232</v>
      </c>
      <c r="E24" s="552" t="s">
        <v>267</v>
      </c>
      <c r="F24" s="553"/>
      <c r="G24" s="56"/>
    </row>
    <row r="25" spans="2:7" ht="39.950000000000003" customHeight="1" x14ac:dyDescent="0.25">
      <c r="B25" s="57"/>
      <c r="C25" s="36"/>
      <c r="D25" s="35"/>
      <c r="E25" s="547"/>
      <c r="F25" s="548"/>
      <c r="G25" s="56"/>
    </row>
    <row r="26" spans="2:7" ht="39.950000000000003" customHeight="1" x14ac:dyDescent="0.25">
      <c r="B26" s="57"/>
      <c r="C26" s="36"/>
      <c r="D26" s="35"/>
      <c r="E26" s="547"/>
      <c r="F26" s="548"/>
      <c r="G26" s="56"/>
    </row>
    <row r="27" spans="2:7" ht="39.950000000000003" customHeight="1" x14ac:dyDescent="0.25">
      <c r="B27" s="57"/>
      <c r="C27" s="36"/>
      <c r="D27" s="36"/>
      <c r="E27" s="549"/>
      <c r="F27" s="550"/>
      <c r="G27" s="56"/>
    </row>
    <row r="28" spans="2:7" ht="39.950000000000003" customHeight="1" thickBot="1" x14ac:dyDescent="0.3">
      <c r="B28" s="57"/>
      <c r="C28" s="37"/>
      <c r="D28" s="37"/>
      <c r="E28" s="558"/>
      <c r="F28" s="559"/>
      <c r="G28" s="56"/>
    </row>
    <row r="29" spans="2:7" x14ac:dyDescent="0.25">
      <c r="B29" s="57"/>
      <c r="C29" s="59"/>
      <c r="D29" s="59"/>
      <c r="E29" s="59"/>
      <c r="F29" s="59"/>
      <c r="G29" s="56"/>
    </row>
    <row r="30" spans="2:7" x14ac:dyDescent="0.25">
      <c r="B30" s="57"/>
      <c r="C30" s="59"/>
      <c r="D30" s="59"/>
      <c r="E30" s="59"/>
      <c r="F30" s="59"/>
      <c r="G30" s="56"/>
    </row>
    <row r="31" spans="2:7" ht="31.5" customHeight="1" x14ac:dyDescent="0.25">
      <c r="B31" s="57"/>
      <c r="C31" s="555" t="s">
        <v>249</v>
      </c>
      <c r="D31" s="555"/>
      <c r="E31" s="555"/>
      <c r="F31" s="555"/>
      <c r="G31" s="56"/>
    </row>
    <row r="32" spans="2:7" ht="15.75" thickBot="1" x14ac:dyDescent="0.3">
      <c r="B32" s="57"/>
      <c r="C32" s="544" t="s">
        <v>268</v>
      </c>
      <c r="D32" s="544"/>
      <c r="E32" s="551"/>
      <c r="F32" s="551"/>
      <c r="G32" s="56"/>
    </row>
    <row r="33" spans="2:7" ht="99.95" customHeight="1" thickBot="1" x14ac:dyDescent="0.3">
      <c r="B33" s="57"/>
      <c r="C33" s="541"/>
      <c r="D33" s="542"/>
      <c r="E33" s="542"/>
      <c r="F33" s="543"/>
      <c r="G33" s="56"/>
    </row>
    <row r="34" spans="2:7" x14ac:dyDescent="0.25">
      <c r="B34" s="57"/>
      <c r="C34" s="59"/>
      <c r="D34" s="59"/>
      <c r="E34" s="59"/>
      <c r="F34" s="59"/>
      <c r="G34" s="56"/>
    </row>
    <row r="35" spans="2:7" x14ac:dyDescent="0.25">
      <c r="B35" s="57"/>
      <c r="C35" s="59"/>
      <c r="D35" s="59"/>
      <c r="E35" s="59"/>
      <c r="F35" s="59"/>
      <c r="G35" s="56"/>
    </row>
    <row r="36" spans="2:7" x14ac:dyDescent="0.25">
      <c r="B36" s="57"/>
      <c r="C36" s="59"/>
      <c r="D36" s="59"/>
      <c r="E36" s="59"/>
      <c r="F36" s="59"/>
      <c r="G36" s="56"/>
    </row>
    <row r="37" spans="2:7" ht="15.75" thickBot="1" x14ac:dyDescent="0.3">
      <c r="B37" s="61"/>
      <c r="C37" s="62"/>
      <c r="D37" s="62"/>
      <c r="E37" s="62"/>
      <c r="F37" s="62"/>
      <c r="G37" s="63"/>
    </row>
    <row r="38" spans="2:7" x14ac:dyDescent="0.25">
      <c r="B38" s="8"/>
      <c r="C38" s="8"/>
      <c r="D38" s="8"/>
      <c r="E38" s="8"/>
      <c r="F38" s="8"/>
      <c r="G38" s="8"/>
    </row>
    <row r="39" spans="2:7" x14ac:dyDescent="0.25">
      <c r="B39" s="8"/>
      <c r="C39" s="8"/>
      <c r="D39" s="8"/>
      <c r="E39" s="8"/>
      <c r="F39" s="8"/>
      <c r="G39" s="8"/>
    </row>
    <row r="40" spans="2:7" x14ac:dyDescent="0.25">
      <c r="B40" s="8"/>
      <c r="C40" s="8"/>
      <c r="D40" s="8"/>
      <c r="E40" s="8"/>
      <c r="F40" s="8"/>
      <c r="G40" s="8"/>
    </row>
    <row r="41" spans="2:7" x14ac:dyDescent="0.25">
      <c r="B41" s="8"/>
      <c r="C41" s="8"/>
      <c r="D41" s="8"/>
      <c r="E41" s="8"/>
      <c r="F41" s="8"/>
      <c r="G41" s="8"/>
    </row>
    <row r="42" spans="2:7" x14ac:dyDescent="0.25">
      <c r="B42" s="8"/>
      <c r="C42" s="8"/>
      <c r="D42" s="8"/>
      <c r="E42" s="8"/>
      <c r="F42" s="8"/>
      <c r="G42" s="8"/>
    </row>
    <row r="43" spans="2:7" x14ac:dyDescent="0.25">
      <c r="B43" s="8"/>
      <c r="C43" s="8"/>
      <c r="D43" s="8"/>
      <c r="E43" s="8"/>
      <c r="F43" s="8"/>
      <c r="G43" s="8"/>
    </row>
    <row r="44" spans="2:7" x14ac:dyDescent="0.25">
      <c r="B44" s="8"/>
      <c r="C44" s="537"/>
      <c r="D44" s="537"/>
      <c r="E44" s="7"/>
      <c r="F44" s="8"/>
      <c r="G44" s="8"/>
    </row>
    <row r="45" spans="2:7" x14ac:dyDescent="0.25">
      <c r="B45" s="8"/>
      <c r="C45" s="537"/>
      <c r="D45" s="537"/>
      <c r="E45" s="7"/>
      <c r="F45" s="8"/>
      <c r="G45" s="8"/>
    </row>
    <row r="46" spans="2:7" x14ac:dyDescent="0.25">
      <c r="B46" s="8"/>
      <c r="C46" s="538"/>
      <c r="D46" s="538"/>
      <c r="E46" s="538"/>
      <c r="F46" s="538"/>
      <c r="G46" s="8"/>
    </row>
    <row r="47" spans="2:7" x14ac:dyDescent="0.25">
      <c r="B47" s="8"/>
      <c r="C47" s="535"/>
      <c r="D47" s="535"/>
      <c r="E47" s="540"/>
      <c r="F47" s="540"/>
      <c r="G47" s="8"/>
    </row>
    <row r="48" spans="2:7" x14ac:dyDescent="0.25">
      <c r="B48" s="8"/>
      <c r="C48" s="535"/>
      <c r="D48" s="535"/>
      <c r="E48" s="536"/>
      <c r="F48" s="536"/>
      <c r="G48" s="8"/>
    </row>
    <row r="49" spans="2:7" x14ac:dyDescent="0.25">
      <c r="B49" s="8"/>
      <c r="C49" s="8"/>
      <c r="D49" s="8"/>
      <c r="E49" s="8"/>
      <c r="F49" s="8"/>
      <c r="G49" s="8"/>
    </row>
    <row r="50" spans="2:7" x14ac:dyDescent="0.25">
      <c r="B50" s="8"/>
      <c r="C50" s="537"/>
      <c r="D50" s="537"/>
      <c r="E50" s="7"/>
      <c r="F50" s="8"/>
      <c r="G50" s="8"/>
    </row>
    <row r="51" spans="2:7" x14ac:dyDescent="0.25">
      <c r="B51" s="8"/>
      <c r="C51" s="537"/>
      <c r="D51" s="537"/>
      <c r="E51" s="539"/>
      <c r="F51" s="539"/>
      <c r="G51" s="8"/>
    </row>
    <row r="52" spans="2:7" x14ac:dyDescent="0.25">
      <c r="B52" s="8"/>
      <c r="C52" s="7"/>
      <c r="D52" s="7"/>
      <c r="E52" s="7"/>
      <c r="F52" s="7"/>
      <c r="G52" s="8"/>
    </row>
    <row r="53" spans="2:7" x14ac:dyDescent="0.25">
      <c r="B53" s="8"/>
      <c r="C53" s="535"/>
      <c r="D53" s="535"/>
      <c r="E53" s="540"/>
      <c r="F53" s="540"/>
      <c r="G53" s="8"/>
    </row>
    <row r="54" spans="2:7" x14ac:dyDescent="0.25">
      <c r="B54" s="8"/>
      <c r="C54" s="535"/>
      <c r="D54" s="535"/>
      <c r="E54" s="536"/>
      <c r="F54" s="536"/>
      <c r="G54" s="8"/>
    </row>
    <row r="55" spans="2:7" x14ac:dyDescent="0.25">
      <c r="B55" s="8"/>
      <c r="C55" s="8"/>
      <c r="D55" s="8"/>
      <c r="E55" s="8"/>
      <c r="F55" s="8"/>
      <c r="G55" s="8"/>
    </row>
    <row r="56" spans="2:7" x14ac:dyDescent="0.25">
      <c r="B56" s="8"/>
      <c r="C56" s="537"/>
      <c r="D56" s="537"/>
      <c r="E56" s="8"/>
      <c r="F56" s="8"/>
      <c r="G56" s="8"/>
    </row>
    <row r="57" spans="2:7" x14ac:dyDescent="0.25">
      <c r="B57" s="8"/>
      <c r="C57" s="537"/>
      <c r="D57" s="537"/>
      <c r="E57" s="536"/>
      <c r="F57" s="536"/>
      <c r="G57" s="8"/>
    </row>
    <row r="58" spans="2:7" x14ac:dyDescent="0.25">
      <c r="B58" s="8"/>
      <c r="C58" s="535"/>
      <c r="D58" s="535"/>
      <c r="E58" s="536"/>
      <c r="F58" s="536"/>
      <c r="G58" s="8"/>
    </row>
    <row r="59" spans="2:7" x14ac:dyDescent="0.25">
      <c r="B59" s="8"/>
      <c r="C59" s="9"/>
      <c r="D59" s="8"/>
      <c r="E59" s="9"/>
      <c r="F59" s="8"/>
      <c r="G59" s="8"/>
    </row>
    <row r="60" spans="2:7" x14ac:dyDescent="0.25">
      <c r="B60" s="8"/>
      <c r="C60" s="9"/>
      <c r="D60" s="9"/>
      <c r="E60" s="9"/>
      <c r="F60" s="9"/>
      <c r="G60" s="10"/>
    </row>
  </sheetData>
  <mergeCells count="47">
    <mergeCell ref="E13:F13"/>
    <mergeCell ref="E14:F14"/>
    <mergeCell ref="C31:F31"/>
    <mergeCell ref="C22:F22"/>
    <mergeCell ref="C23:F23"/>
    <mergeCell ref="E16:F16"/>
    <mergeCell ref="E17:F17"/>
    <mergeCell ref="E28:F28"/>
    <mergeCell ref="E15:F15"/>
    <mergeCell ref="E19:F19"/>
    <mergeCell ref="E20:F20"/>
    <mergeCell ref="B4:F4"/>
    <mergeCell ref="C5:F5"/>
    <mergeCell ref="C7:D7"/>
    <mergeCell ref="C8:F8"/>
    <mergeCell ref="E9:F9"/>
    <mergeCell ref="E32:F32"/>
    <mergeCell ref="E24:F24"/>
    <mergeCell ref="E25:F25"/>
    <mergeCell ref="E26:F26"/>
    <mergeCell ref="E27:F27"/>
    <mergeCell ref="C3:F3"/>
    <mergeCell ref="C56:D56"/>
    <mergeCell ref="C57:D57"/>
    <mergeCell ref="E57:F57"/>
    <mergeCell ref="C51:D51"/>
    <mergeCell ref="E51:F51"/>
    <mergeCell ref="C53:D53"/>
    <mergeCell ref="E53:F53"/>
    <mergeCell ref="C33:F33"/>
    <mergeCell ref="C32:D32"/>
    <mergeCell ref="E10:F10"/>
    <mergeCell ref="E11:F11"/>
    <mergeCell ref="E12:F12"/>
    <mergeCell ref="E47:F47"/>
    <mergeCell ref="C48:D48"/>
    <mergeCell ref="E18:F18"/>
    <mergeCell ref="C58:D58"/>
    <mergeCell ref="E58:F58"/>
    <mergeCell ref="C54:D54"/>
    <mergeCell ref="E54:F54"/>
    <mergeCell ref="C44:D44"/>
    <mergeCell ref="C45:D45"/>
    <mergeCell ref="E48:F48"/>
    <mergeCell ref="C50:D50"/>
    <mergeCell ref="C46:F46"/>
    <mergeCell ref="C47:D47"/>
  </mergeCells>
  <dataValidations disablePrompts="1" count="2">
    <dataValidation type="whole" allowBlank="1" showInputMessage="1" showErrorMessage="1" sqref="E53 E47">
      <formula1>-999999999</formula1>
      <formula2>999999999</formula2>
    </dataValidation>
    <dataValidation type="list" allowBlank="1" showInputMessage="1" showErrorMessage="1" sqref="E57">
      <formula1>$K$64:$K$65</formula1>
    </dataValidation>
  </dataValidation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Z137"/>
  <sheetViews>
    <sheetView topLeftCell="A8" zoomScale="80" zoomScaleNormal="80" workbookViewId="0">
      <selection activeCell="H13" sqref="H13"/>
    </sheetView>
  </sheetViews>
  <sheetFormatPr defaultColWidth="9.140625" defaultRowHeight="15" x14ac:dyDescent="0.25"/>
  <cols>
    <col min="1" max="1" width="2.140625" customWidth="1"/>
    <col min="2" max="2" width="2.28515625" customWidth="1"/>
    <col min="3" max="3" width="12.5703125" style="11" customWidth="1"/>
    <col min="4" max="4" width="15.5703125" customWidth="1"/>
    <col min="5" max="5" width="15" customWidth="1"/>
    <col min="6" max="6" width="18.85546875" customWidth="1"/>
    <col min="7" max="7" width="24.7109375" customWidth="1"/>
    <col min="8" max="8" width="62.140625" customWidth="1"/>
    <col min="9" max="9" width="9.42578125" customWidth="1"/>
    <col min="10" max="10" width="2.7109375" customWidth="1"/>
    <col min="11" max="11" width="2" customWidth="1"/>
    <col min="12" max="12" width="40.7109375" customWidth="1"/>
  </cols>
  <sheetData>
    <row r="1" spans="1:52" ht="15.75" thickBot="1" x14ac:dyDescent="0.3">
      <c r="A1" s="20"/>
      <c r="B1" s="20"/>
      <c r="C1" s="19"/>
      <c r="D1" s="20"/>
      <c r="E1" s="20"/>
      <c r="F1" s="20"/>
      <c r="G1" s="20"/>
      <c r="H1" s="98"/>
      <c r="I1" s="98"/>
      <c r="J1" s="20"/>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c r="AQ1" s="98"/>
      <c r="AR1" s="98"/>
      <c r="AS1" s="98"/>
      <c r="AT1" s="98"/>
      <c r="AU1" s="98"/>
      <c r="AV1" s="98"/>
      <c r="AW1" s="98"/>
      <c r="AX1" s="98"/>
      <c r="AY1" s="98"/>
      <c r="AZ1" s="98"/>
    </row>
    <row r="2" spans="1:52" ht="15.75" thickBot="1" x14ac:dyDescent="0.3">
      <c r="A2" s="20"/>
      <c r="B2" s="38"/>
      <c r="C2" s="39"/>
      <c r="D2" s="40"/>
      <c r="E2" s="40"/>
      <c r="F2" s="40"/>
      <c r="G2" s="40"/>
      <c r="H2" s="104"/>
      <c r="I2" s="104"/>
      <c r="J2" s="41"/>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c r="AR2" s="98"/>
      <c r="AS2" s="98"/>
      <c r="AT2" s="98"/>
      <c r="AU2" s="98"/>
      <c r="AV2" s="98"/>
      <c r="AW2" s="98"/>
      <c r="AX2" s="98"/>
      <c r="AY2" s="98"/>
      <c r="AZ2" s="98"/>
    </row>
    <row r="3" spans="1:52" ht="21" thickBot="1" x14ac:dyDescent="0.35">
      <c r="A3" s="20"/>
      <c r="B3" s="91"/>
      <c r="C3" s="528" t="s">
        <v>246</v>
      </c>
      <c r="D3" s="529"/>
      <c r="E3" s="529"/>
      <c r="F3" s="529"/>
      <c r="G3" s="529"/>
      <c r="H3" s="529"/>
      <c r="I3" s="530"/>
      <c r="J3" s="93"/>
      <c r="L3" s="98"/>
      <c r="M3" s="98"/>
      <c r="N3" s="98"/>
      <c r="O3" s="98"/>
      <c r="P3" s="98"/>
      <c r="Q3" s="98"/>
      <c r="R3" s="98"/>
      <c r="S3" s="98"/>
      <c r="T3" s="98"/>
      <c r="U3" s="98"/>
      <c r="V3" s="98"/>
      <c r="W3" s="98"/>
      <c r="X3" s="98"/>
      <c r="Y3" s="98"/>
      <c r="Z3" s="98"/>
      <c r="AA3" s="98"/>
      <c r="AB3" s="98"/>
      <c r="AC3" s="98"/>
      <c r="AD3" s="98"/>
      <c r="AE3" s="98"/>
      <c r="AF3" s="98"/>
      <c r="AG3" s="98"/>
      <c r="AH3" s="98"/>
      <c r="AI3" s="98"/>
      <c r="AJ3" s="98"/>
      <c r="AK3" s="98"/>
      <c r="AL3" s="98"/>
      <c r="AM3" s="98"/>
      <c r="AN3" s="98"/>
      <c r="AO3" s="98"/>
      <c r="AP3" s="98"/>
      <c r="AQ3" s="98"/>
      <c r="AR3" s="98"/>
      <c r="AS3" s="98"/>
      <c r="AT3" s="98"/>
      <c r="AU3" s="98"/>
      <c r="AV3" s="98"/>
      <c r="AW3" s="98"/>
      <c r="AX3" s="98"/>
      <c r="AY3" s="98"/>
      <c r="AZ3" s="98"/>
    </row>
    <row r="4" spans="1:52" ht="15" customHeight="1" x14ac:dyDescent="0.25">
      <c r="A4" s="20"/>
      <c r="B4" s="42"/>
      <c r="C4" s="598" t="s">
        <v>221</v>
      </c>
      <c r="D4" s="598"/>
      <c r="E4" s="598"/>
      <c r="F4" s="598"/>
      <c r="G4" s="598"/>
      <c r="H4" s="598"/>
      <c r="I4" s="598"/>
      <c r="J4" s="43"/>
      <c r="L4" s="98"/>
      <c r="M4" s="98"/>
      <c r="N4" s="98"/>
      <c r="O4" s="98"/>
      <c r="P4" s="98"/>
      <c r="Q4" s="98"/>
      <c r="R4" s="98"/>
      <c r="S4" s="98"/>
      <c r="T4" s="98"/>
      <c r="U4" s="98"/>
      <c r="V4" s="98"/>
      <c r="W4" s="98"/>
      <c r="X4" s="98"/>
      <c r="Y4" s="98"/>
      <c r="Z4" s="98"/>
      <c r="AA4" s="98"/>
      <c r="AB4" s="98"/>
      <c r="AC4" s="98"/>
      <c r="AD4" s="98"/>
      <c r="AE4" s="98"/>
      <c r="AF4" s="98"/>
      <c r="AG4" s="98"/>
      <c r="AH4" s="98"/>
      <c r="AI4" s="98"/>
      <c r="AJ4" s="98"/>
      <c r="AK4" s="98"/>
      <c r="AL4" s="98"/>
      <c r="AM4" s="98"/>
      <c r="AN4" s="98"/>
      <c r="AO4" s="98"/>
      <c r="AP4" s="98"/>
      <c r="AQ4" s="98"/>
      <c r="AR4" s="98"/>
      <c r="AS4" s="98"/>
      <c r="AT4" s="98"/>
      <c r="AU4" s="98"/>
      <c r="AV4" s="98"/>
      <c r="AW4" s="98"/>
      <c r="AX4" s="98"/>
      <c r="AY4" s="98"/>
      <c r="AZ4" s="98"/>
    </row>
    <row r="5" spans="1:52" ht="15" customHeight="1" x14ac:dyDescent="0.25">
      <c r="A5" s="20"/>
      <c r="B5" s="42"/>
      <c r="C5" s="127"/>
      <c r="D5" s="127"/>
      <c r="E5" s="127"/>
      <c r="F5" s="127"/>
      <c r="G5" s="127"/>
      <c r="H5" s="127"/>
      <c r="I5" s="127"/>
      <c r="J5" s="43"/>
      <c r="L5" s="98"/>
      <c r="M5" s="98"/>
      <c r="N5" s="98"/>
      <c r="O5" s="98"/>
      <c r="P5" s="98"/>
      <c r="Q5" s="98"/>
      <c r="R5" s="98"/>
      <c r="S5" s="98"/>
      <c r="T5" s="98"/>
      <c r="U5" s="98"/>
      <c r="V5" s="98"/>
      <c r="W5" s="98"/>
      <c r="X5" s="98"/>
      <c r="Y5" s="98"/>
      <c r="Z5" s="98"/>
      <c r="AA5" s="98"/>
      <c r="AB5" s="98"/>
      <c r="AC5" s="98"/>
      <c r="AD5" s="98"/>
      <c r="AE5" s="98"/>
      <c r="AF5" s="98"/>
      <c r="AG5" s="98"/>
      <c r="AH5" s="98"/>
      <c r="AI5" s="98"/>
      <c r="AJ5" s="98"/>
      <c r="AK5" s="98"/>
      <c r="AL5" s="98"/>
      <c r="AM5" s="98"/>
      <c r="AN5" s="98"/>
      <c r="AO5" s="98"/>
      <c r="AP5" s="98"/>
      <c r="AQ5" s="98"/>
      <c r="AR5" s="98"/>
      <c r="AS5" s="98"/>
      <c r="AT5" s="98"/>
      <c r="AU5" s="98"/>
      <c r="AV5" s="98"/>
      <c r="AW5" s="98"/>
      <c r="AX5" s="98"/>
      <c r="AY5" s="98"/>
      <c r="AZ5" s="98"/>
    </row>
    <row r="6" spans="1:52" x14ac:dyDescent="0.25">
      <c r="A6" s="20"/>
      <c r="B6" s="42"/>
      <c r="C6" s="44"/>
      <c r="D6" s="45"/>
      <c r="E6" s="45"/>
      <c r="F6" s="45"/>
      <c r="G6" s="45"/>
      <c r="H6" s="105"/>
      <c r="I6" s="105"/>
      <c r="J6" s="43"/>
      <c r="L6" s="98"/>
      <c r="M6" s="98"/>
      <c r="N6" s="98"/>
      <c r="O6" s="98"/>
      <c r="P6" s="98"/>
      <c r="Q6" s="98"/>
      <c r="R6" s="98"/>
      <c r="S6" s="98"/>
      <c r="T6" s="98"/>
      <c r="U6" s="98"/>
      <c r="V6" s="98"/>
      <c r="W6" s="98"/>
      <c r="X6" s="98"/>
      <c r="Y6" s="98"/>
      <c r="Z6" s="98"/>
      <c r="AA6" s="98"/>
      <c r="AB6" s="98"/>
      <c r="AC6" s="98"/>
      <c r="AD6" s="98"/>
      <c r="AE6" s="98"/>
      <c r="AF6" s="98"/>
      <c r="AG6" s="98"/>
      <c r="AH6" s="98"/>
      <c r="AI6" s="98"/>
      <c r="AJ6" s="98"/>
      <c r="AK6" s="98"/>
      <c r="AL6" s="98"/>
      <c r="AM6" s="98"/>
      <c r="AN6" s="98"/>
      <c r="AO6" s="98"/>
      <c r="AP6" s="98"/>
      <c r="AQ6" s="98"/>
      <c r="AR6" s="98"/>
      <c r="AS6" s="98"/>
      <c r="AT6" s="98"/>
      <c r="AU6" s="98"/>
      <c r="AV6" s="98"/>
      <c r="AW6" s="98"/>
      <c r="AX6" s="98"/>
      <c r="AY6" s="98"/>
      <c r="AZ6" s="98"/>
    </row>
    <row r="7" spans="1:52" ht="15.75" customHeight="1" x14ac:dyDescent="0.25">
      <c r="A7" s="20"/>
      <c r="B7" s="42"/>
      <c r="C7" s="44"/>
      <c r="D7" s="599" t="s">
        <v>247</v>
      </c>
      <c r="E7" s="599"/>
      <c r="F7" s="599" t="s">
        <v>251</v>
      </c>
      <c r="G7" s="599"/>
      <c r="H7" s="103" t="s">
        <v>252</v>
      </c>
      <c r="I7" s="103" t="s">
        <v>230</v>
      </c>
      <c r="J7" s="43"/>
      <c r="L7" s="98"/>
      <c r="M7" s="98"/>
      <c r="N7" s="98"/>
      <c r="O7" s="98"/>
      <c r="P7" s="98"/>
      <c r="Q7" s="98"/>
      <c r="R7" s="98"/>
      <c r="S7" s="98"/>
      <c r="T7" s="98"/>
      <c r="U7" s="98"/>
      <c r="V7" s="98"/>
      <c r="W7" s="98"/>
      <c r="X7" s="98"/>
      <c r="Y7" s="98"/>
      <c r="Z7" s="98"/>
      <c r="AA7" s="98"/>
      <c r="AB7" s="98"/>
      <c r="AC7" s="98"/>
      <c r="AD7" s="98"/>
      <c r="AE7" s="98"/>
      <c r="AF7" s="98"/>
      <c r="AG7" s="98"/>
      <c r="AH7" s="98"/>
      <c r="AI7" s="98"/>
      <c r="AJ7" s="98"/>
      <c r="AK7" s="98"/>
      <c r="AL7" s="98"/>
      <c r="AM7" s="98"/>
      <c r="AN7" s="98"/>
      <c r="AO7" s="98"/>
      <c r="AP7" s="98"/>
      <c r="AQ7" s="98"/>
      <c r="AR7" s="98"/>
      <c r="AS7" s="98"/>
      <c r="AT7" s="98"/>
      <c r="AU7" s="98"/>
      <c r="AV7" s="98"/>
      <c r="AW7" s="98"/>
      <c r="AX7" s="98"/>
      <c r="AY7" s="98"/>
      <c r="AZ7" s="98"/>
    </row>
    <row r="8" spans="1:52" s="11" customFormat="1" ht="37.5" customHeight="1" x14ac:dyDescent="0.25">
      <c r="A8" s="19"/>
      <c r="B8" s="47"/>
      <c r="C8" s="612" t="s">
        <v>245</v>
      </c>
      <c r="D8" s="609" t="s">
        <v>852</v>
      </c>
      <c r="E8" s="610"/>
      <c r="F8" s="610"/>
      <c r="G8" s="610"/>
      <c r="H8" s="610"/>
      <c r="I8" s="611"/>
      <c r="J8" s="48"/>
      <c r="L8" s="98"/>
      <c r="M8" s="98"/>
      <c r="N8" s="98"/>
      <c r="O8" s="98"/>
      <c r="P8" s="98"/>
      <c r="Q8" s="98"/>
      <c r="R8" s="98"/>
      <c r="S8" s="98"/>
      <c r="T8" s="98"/>
      <c r="U8" s="98"/>
      <c r="V8" s="98"/>
      <c r="W8" s="98"/>
      <c r="X8" s="98"/>
      <c r="Y8" s="98"/>
      <c r="Z8" s="98"/>
      <c r="AA8" s="98"/>
      <c r="AB8" s="98"/>
      <c r="AC8" s="98"/>
      <c r="AD8" s="98"/>
      <c r="AE8" s="98"/>
      <c r="AF8" s="98"/>
      <c r="AG8" s="98"/>
      <c r="AH8" s="98"/>
      <c r="AI8" s="98"/>
      <c r="AJ8" s="98"/>
      <c r="AK8" s="98"/>
      <c r="AL8" s="98"/>
      <c r="AM8" s="98"/>
      <c r="AN8" s="98"/>
      <c r="AO8" s="98"/>
      <c r="AP8" s="98"/>
      <c r="AQ8" s="98"/>
      <c r="AR8" s="98"/>
      <c r="AS8" s="98"/>
      <c r="AT8" s="98"/>
      <c r="AU8" s="98"/>
      <c r="AV8" s="98"/>
      <c r="AW8" s="98"/>
      <c r="AX8" s="98"/>
      <c r="AY8" s="98"/>
      <c r="AZ8" s="98"/>
    </row>
    <row r="9" spans="1:52" s="11" customFormat="1" ht="137.25" customHeight="1" x14ac:dyDescent="0.25">
      <c r="A9" s="19"/>
      <c r="B9" s="47"/>
      <c r="C9" s="612"/>
      <c r="D9" s="594" t="s">
        <v>835</v>
      </c>
      <c r="E9" s="594"/>
      <c r="F9" s="600" t="s">
        <v>853</v>
      </c>
      <c r="G9" s="601"/>
      <c r="H9" s="350" t="s">
        <v>854</v>
      </c>
      <c r="I9" s="349" t="s">
        <v>20</v>
      </c>
      <c r="J9" s="48"/>
      <c r="L9" s="98"/>
      <c r="M9" s="98"/>
      <c r="N9" s="98"/>
      <c r="O9" s="98"/>
      <c r="P9" s="98"/>
      <c r="Q9" s="98"/>
      <c r="R9" s="98"/>
      <c r="S9" s="98"/>
      <c r="T9" s="98"/>
      <c r="U9" s="98"/>
      <c r="V9" s="98"/>
      <c r="W9" s="98"/>
      <c r="X9" s="98"/>
      <c r="Y9" s="98"/>
      <c r="Z9" s="98"/>
      <c r="AA9" s="98"/>
      <c r="AB9" s="98"/>
      <c r="AC9" s="98"/>
      <c r="AD9" s="98"/>
      <c r="AE9" s="98"/>
      <c r="AF9" s="98"/>
      <c r="AG9" s="98"/>
      <c r="AH9" s="98"/>
      <c r="AI9" s="98"/>
      <c r="AJ9" s="98"/>
      <c r="AK9" s="98"/>
      <c r="AL9" s="98"/>
      <c r="AM9" s="98"/>
      <c r="AN9" s="98"/>
      <c r="AO9" s="98"/>
      <c r="AP9" s="98"/>
      <c r="AQ9" s="98"/>
      <c r="AR9" s="98"/>
      <c r="AS9" s="98"/>
      <c r="AT9" s="98"/>
      <c r="AU9" s="98"/>
      <c r="AV9" s="98"/>
      <c r="AW9" s="98"/>
      <c r="AX9" s="98"/>
      <c r="AY9" s="98"/>
      <c r="AZ9" s="98"/>
    </row>
    <row r="10" spans="1:52" s="11" customFormat="1" ht="24" customHeight="1" x14ac:dyDescent="0.25">
      <c r="A10" s="19"/>
      <c r="B10" s="47"/>
      <c r="C10" s="299"/>
      <c r="D10" s="595" t="s">
        <v>822</v>
      </c>
      <c r="E10" s="596"/>
      <c r="F10" s="596"/>
      <c r="G10" s="596"/>
      <c r="H10" s="596"/>
      <c r="I10" s="597"/>
      <c r="J10" s="48"/>
      <c r="L10" s="98"/>
      <c r="M10" s="98"/>
      <c r="N10" s="98"/>
      <c r="O10" s="98"/>
      <c r="P10" s="98"/>
      <c r="Q10" s="98"/>
      <c r="R10" s="98"/>
      <c r="S10" s="98"/>
      <c r="T10" s="98"/>
      <c r="U10" s="98"/>
      <c r="V10" s="98"/>
      <c r="W10" s="98"/>
      <c r="X10" s="98"/>
      <c r="Y10" s="98"/>
      <c r="Z10" s="98"/>
      <c r="AA10" s="98"/>
      <c r="AB10" s="98"/>
      <c r="AC10" s="98"/>
      <c r="AD10" s="98"/>
      <c r="AE10" s="98"/>
      <c r="AF10" s="98"/>
      <c r="AG10" s="98"/>
      <c r="AH10" s="98"/>
      <c r="AI10" s="98"/>
      <c r="AJ10" s="98"/>
      <c r="AK10" s="98"/>
      <c r="AL10" s="98"/>
      <c r="AM10" s="98"/>
      <c r="AN10" s="98"/>
      <c r="AO10" s="98"/>
      <c r="AP10" s="98"/>
      <c r="AQ10" s="98"/>
      <c r="AR10" s="98"/>
      <c r="AS10" s="98"/>
      <c r="AT10" s="98"/>
      <c r="AU10" s="98"/>
      <c r="AV10" s="98"/>
      <c r="AW10" s="98"/>
      <c r="AX10" s="98"/>
      <c r="AY10" s="98"/>
      <c r="AZ10" s="98"/>
    </row>
    <row r="11" spans="1:52" s="11" customFormat="1" ht="158.25" customHeight="1" x14ac:dyDescent="0.25">
      <c r="A11" s="19"/>
      <c r="B11" s="47"/>
      <c r="C11" s="299"/>
      <c r="D11" s="594" t="s">
        <v>838</v>
      </c>
      <c r="E11" s="594"/>
      <c r="F11" s="607" t="s">
        <v>855</v>
      </c>
      <c r="G11" s="608"/>
      <c r="H11" s="350" t="s">
        <v>856</v>
      </c>
      <c r="I11" s="348" t="s">
        <v>20</v>
      </c>
      <c r="J11" s="48"/>
      <c r="L11" s="98"/>
      <c r="M11" s="98"/>
      <c r="N11" s="98"/>
      <c r="O11" s="98"/>
      <c r="P11" s="98"/>
      <c r="Q11" s="98"/>
      <c r="R11" s="98"/>
      <c r="S11" s="98"/>
      <c r="T11" s="98"/>
      <c r="U11" s="98"/>
      <c r="V11" s="98"/>
      <c r="W11" s="98"/>
      <c r="X11" s="98"/>
      <c r="Y11" s="98"/>
      <c r="Z11" s="98"/>
      <c r="AA11" s="98"/>
      <c r="AB11" s="98"/>
      <c r="AC11" s="98"/>
      <c r="AD11" s="98"/>
      <c r="AE11" s="98"/>
      <c r="AF11" s="98"/>
      <c r="AG11" s="98"/>
      <c r="AH11" s="98"/>
      <c r="AI11" s="98"/>
      <c r="AJ11" s="98"/>
      <c r="AK11" s="98"/>
      <c r="AL11" s="98"/>
      <c r="AM11" s="98"/>
      <c r="AN11" s="98"/>
      <c r="AO11" s="98"/>
      <c r="AP11" s="98"/>
      <c r="AQ11" s="98"/>
      <c r="AR11" s="98"/>
      <c r="AS11" s="98"/>
      <c r="AT11" s="98"/>
      <c r="AU11" s="98"/>
      <c r="AV11" s="98"/>
      <c r="AW11" s="98"/>
      <c r="AX11" s="98"/>
      <c r="AY11" s="98"/>
      <c r="AZ11" s="98"/>
    </row>
    <row r="12" spans="1:52" s="11" customFormat="1" ht="21" customHeight="1" x14ac:dyDescent="0.25">
      <c r="A12" s="19"/>
      <c r="B12" s="47"/>
      <c r="C12" s="299"/>
      <c r="D12" s="595" t="s">
        <v>348</v>
      </c>
      <c r="E12" s="596"/>
      <c r="F12" s="596"/>
      <c r="G12" s="596"/>
      <c r="H12" s="596"/>
      <c r="I12" s="597"/>
      <c r="J12" s="48"/>
      <c r="L12" s="98"/>
      <c r="M12" s="98"/>
      <c r="N12" s="98"/>
      <c r="O12" s="98"/>
      <c r="P12" s="98"/>
      <c r="Q12" s="98"/>
      <c r="R12" s="98"/>
      <c r="S12" s="98"/>
      <c r="T12" s="98"/>
      <c r="U12" s="98"/>
      <c r="V12" s="98"/>
      <c r="W12" s="98"/>
      <c r="X12" s="98"/>
      <c r="Y12" s="98"/>
      <c r="Z12" s="98"/>
      <c r="AA12" s="98"/>
      <c r="AB12" s="98"/>
      <c r="AC12" s="98"/>
      <c r="AD12" s="98"/>
      <c r="AE12" s="98"/>
      <c r="AF12" s="98"/>
      <c r="AG12" s="98"/>
      <c r="AH12" s="98"/>
      <c r="AI12" s="98"/>
      <c r="AJ12" s="98"/>
      <c r="AK12" s="98"/>
      <c r="AL12" s="98"/>
      <c r="AM12" s="98"/>
      <c r="AN12" s="98"/>
      <c r="AO12" s="98"/>
      <c r="AP12" s="98"/>
      <c r="AQ12" s="98"/>
      <c r="AR12" s="98"/>
      <c r="AS12" s="98"/>
      <c r="AT12" s="98"/>
      <c r="AU12" s="98"/>
      <c r="AV12" s="98"/>
      <c r="AW12" s="98"/>
      <c r="AX12" s="98"/>
      <c r="AY12" s="98"/>
      <c r="AZ12" s="98"/>
    </row>
    <row r="13" spans="1:52" s="11" customFormat="1" ht="198" customHeight="1" x14ac:dyDescent="0.25">
      <c r="A13" s="19"/>
      <c r="B13" s="47"/>
      <c r="C13" s="299"/>
      <c r="D13" s="594" t="s">
        <v>841</v>
      </c>
      <c r="E13" s="594"/>
      <c r="F13" s="594" t="s">
        <v>843</v>
      </c>
      <c r="G13" s="594"/>
      <c r="H13" s="350" t="s">
        <v>857</v>
      </c>
      <c r="I13" s="348" t="s">
        <v>20</v>
      </c>
      <c r="J13" s="48"/>
      <c r="L13" s="98"/>
      <c r="M13" s="98"/>
      <c r="N13" s="98"/>
      <c r="O13" s="98"/>
      <c r="P13" s="98"/>
      <c r="Q13" s="98"/>
      <c r="R13" s="98"/>
      <c r="S13" s="98"/>
      <c r="T13" s="98"/>
      <c r="U13" s="98"/>
      <c r="V13" s="98"/>
      <c r="W13" s="98"/>
      <c r="X13" s="98"/>
      <c r="Y13" s="98"/>
      <c r="Z13" s="98"/>
      <c r="AA13" s="98"/>
      <c r="AB13" s="98"/>
      <c r="AC13" s="98"/>
      <c r="AD13" s="98"/>
      <c r="AE13" s="98"/>
      <c r="AF13" s="98"/>
      <c r="AG13" s="98"/>
      <c r="AH13" s="98"/>
      <c r="AI13" s="98"/>
      <c r="AJ13" s="98"/>
      <c r="AK13" s="98"/>
      <c r="AL13" s="98"/>
      <c r="AM13" s="98"/>
      <c r="AN13" s="98"/>
      <c r="AO13" s="98"/>
      <c r="AP13" s="98"/>
      <c r="AQ13" s="98"/>
      <c r="AR13" s="98"/>
      <c r="AS13" s="98"/>
      <c r="AT13" s="98"/>
      <c r="AU13" s="98"/>
      <c r="AV13" s="98"/>
      <c r="AW13" s="98"/>
      <c r="AX13" s="98"/>
      <c r="AY13" s="98"/>
      <c r="AZ13" s="98"/>
    </row>
    <row r="14" spans="1:52" s="11" customFormat="1" ht="21" customHeight="1" x14ac:dyDescent="0.25">
      <c r="A14" s="19"/>
      <c r="B14" s="47"/>
      <c r="C14" s="299"/>
      <c r="D14" s="595" t="s">
        <v>844</v>
      </c>
      <c r="E14" s="596"/>
      <c r="F14" s="596"/>
      <c r="G14" s="596"/>
      <c r="H14" s="596"/>
      <c r="I14" s="597"/>
      <c r="J14" s="48"/>
      <c r="L14" s="98"/>
      <c r="M14" s="98"/>
      <c r="N14" s="98"/>
      <c r="O14" s="98"/>
      <c r="P14" s="98"/>
      <c r="Q14" s="98"/>
      <c r="R14" s="98"/>
      <c r="S14" s="98"/>
      <c r="T14" s="98"/>
      <c r="U14" s="98"/>
      <c r="V14" s="98"/>
      <c r="W14" s="98"/>
      <c r="X14" s="98"/>
      <c r="Y14" s="98"/>
      <c r="Z14" s="98"/>
      <c r="AA14" s="98"/>
      <c r="AB14" s="98"/>
      <c r="AC14" s="98"/>
      <c r="AD14" s="98"/>
      <c r="AE14" s="98"/>
      <c r="AF14" s="98"/>
      <c r="AG14" s="98"/>
      <c r="AH14" s="98"/>
      <c r="AI14" s="98"/>
      <c r="AJ14" s="98"/>
      <c r="AK14" s="98"/>
      <c r="AL14" s="98"/>
      <c r="AM14" s="98"/>
      <c r="AN14" s="98"/>
      <c r="AO14" s="98"/>
      <c r="AP14" s="98"/>
      <c r="AQ14" s="98"/>
      <c r="AR14" s="98"/>
      <c r="AS14" s="98"/>
      <c r="AT14" s="98"/>
      <c r="AU14" s="98"/>
      <c r="AV14" s="98"/>
      <c r="AW14" s="98"/>
      <c r="AX14" s="98"/>
      <c r="AY14" s="98"/>
      <c r="AZ14" s="98"/>
    </row>
    <row r="15" spans="1:52" s="11" customFormat="1" ht="122.25" customHeight="1" x14ac:dyDescent="0.25">
      <c r="A15" s="19"/>
      <c r="B15" s="47"/>
      <c r="C15" s="299"/>
      <c r="D15" s="594" t="s">
        <v>845</v>
      </c>
      <c r="E15" s="594"/>
      <c r="F15" s="594" t="s">
        <v>723</v>
      </c>
      <c r="G15" s="594"/>
      <c r="H15" s="350" t="s">
        <v>861</v>
      </c>
      <c r="I15" s="348" t="s">
        <v>20</v>
      </c>
      <c r="J15" s="48"/>
      <c r="L15" s="98"/>
      <c r="M15" s="98"/>
      <c r="N15" s="98"/>
      <c r="O15" s="98"/>
      <c r="P15" s="98"/>
      <c r="Q15" s="98"/>
      <c r="R15" s="98"/>
      <c r="S15" s="98"/>
      <c r="T15" s="98"/>
      <c r="U15" s="98"/>
      <c r="V15" s="98"/>
      <c r="W15" s="98"/>
      <c r="X15" s="98"/>
      <c r="Y15" s="98"/>
      <c r="Z15" s="98"/>
      <c r="AA15" s="98"/>
      <c r="AB15" s="98"/>
      <c r="AC15" s="98"/>
      <c r="AD15" s="98"/>
      <c r="AE15" s="98"/>
      <c r="AF15" s="98"/>
      <c r="AG15" s="98"/>
      <c r="AH15" s="98"/>
      <c r="AI15" s="98"/>
      <c r="AJ15" s="98"/>
      <c r="AK15" s="98"/>
      <c r="AL15" s="98"/>
      <c r="AM15" s="98"/>
      <c r="AN15" s="98"/>
      <c r="AO15" s="98"/>
      <c r="AP15" s="98"/>
      <c r="AQ15" s="98"/>
      <c r="AR15" s="98"/>
      <c r="AS15" s="98"/>
      <c r="AT15" s="98"/>
      <c r="AU15" s="98"/>
      <c r="AV15" s="98"/>
      <c r="AW15" s="98"/>
      <c r="AX15" s="98"/>
      <c r="AY15" s="98"/>
      <c r="AZ15" s="98"/>
    </row>
    <row r="16" spans="1:52" s="11" customFormat="1" ht="21" customHeight="1" x14ac:dyDescent="0.25">
      <c r="A16" s="19"/>
      <c r="B16" s="47"/>
      <c r="C16" s="299"/>
      <c r="D16" s="595" t="s">
        <v>825</v>
      </c>
      <c r="E16" s="596"/>
      <c r="F16" s="596"/>
      <c r="G16" s="596"/>
      <c r="H16" s="596"/>
      <c r="I16" s="597"/>
      <c r="J16" s="48"/>
      <c r="L16" s="98"/>
      <c r="M16" s="98"/>
      <c r="N16" s="98"/>
      <c r="O16" s="98"/>
      <c r="P16" s="98"/>
      <c r="Q16" s="98"/>
      <c r="R16" s="98"/>
      <c r="S16" s="98"/>
      <c r="T16" s="98"/>
      <c r="U16" s="98"/>
      <c r="V16" s="98"/>
      <c r="W16" s="98"/>
      <c r="X16" s="98"/>
      <c r="Y16" s="98"/>
      <c r="Z16" s="98"/>
      <c r="AA16" s="98"/>
      <c r="AB16" s="98"/>
      <c r="AC16" s="98"/>
      <c r="AD16" s="98"/>
      <c r="AE16" s="98"/>
      <c r="AF16" s="98"/>
      <c r="AG16" s="98"/>
      <c r="AH16" s="98"/>
      <c r="AI16" s="98"/>
      <c r="AJ16" s="98"/>
      <c r="AK16" s="98"/>
      <c r="AL16" s="98"/>
      <c r="AM16" s="98"/>
      <c r="AN16" s="98"/>
      <c r="AO16" s="98"/>
      <c r="AP16" s="98"/>
      <c r="AQ16" s="98"/>
      <c r="AR16" s="98"/>
      <c r="AS16" s="98"/>
      <c r="AT16" s="98"/>
      <c r="AU16" s="98"/>
      <c r="AV16" s="98"/>
      <c r="AW16" s="98"/>
      <c r="AX16" s="98"/>
      <c r="AY16" s="98"/>
      <c r="AZ16" s="98"/>
    </row>
    <row r="17" spans="1:52" s="11" customFormat="1" ht="63" customHeight="1" x14ac:dyDescent="0.25">
      <c r="A17" s="19"/>
      <c r="B17" s="47"/>
      <c r="C17" s="299"/>
      <c r="D17" s="594" t="s">
        <v>847</v>
      </c>
      <c r="E17" s="594"/>
      <c r="F17" s="594" t="s">
        <v>728</v>
      </c>
      <c r="G17" s="594"/>
      <c r="H17" s="350" t="s">
        <v>858</v>
      </c>
      <c r="I17" s="348" t="s">
        <v>850</v>
      </c>
      <c r="J17" s="48"/>
      <c r="L17" s="98"/>
      <c r="M17" s="98"/>
      <c r="N17" s="98"/>
      <c r="O17" s="98"/>
      <c r="P17" s="98"/>
      <c r="Q17" s="98"/>
      <c r="R17" s="98"/>
      <c r="S17" s="98"/>
      <c r="T17" s="98"/>
      <c r="U17" s="98"/>
      <c r="V17" s="98"/>
      <c r="W17" s="98"/>
      <c r="X17" s="98"/>
      <c r="Y17" s="98"/>
      <c r="Z17" s="98"/>
      <c r="AA17" s="98"/>
      <c r="AB17" s="98"/>
      <c r="AC17" s="98"/>
      <c r="AD17" s="98"/>
      <c r="AE17" s="98"/>
      <c r="AF17" s="98"/>
      <c r="AG17" s="98"/>
      <c r="AH17" s="98"/>
      <c r="AI17" s="98"/>
      <c r="AJ17" s="98"/>
      <c r="AK17" s="98"/>
      <c r="AL17" s="98"/>
      <c r="AM17" s="98"/>
      <c r="AN17" s="98"/>
      <c r="AO17" s="98"/>
      <c r="AP17" s="98"/>
      <c r="AQ17" s="98"/>
      <c r="AR17" s="98"/>
      <c r="AS17" s="98"/>
      <c r="AT17" s="98"/>
      <c r="AU17" s="98"/>
      <c r="AV17" s="98"/>
      <c r="AW17" s="98"/>
      <c r="AX17" s="98"/>
      <c r="AY17" s="98"/>
      <c r="AZ17" s="98"/>
    </row>
    <row r="18" spans="1:52" s="11" customFormat="1" ht="21" customHeight="1" x14ac:dyDescent="0.25">
      <c r="A18" s="19"/>
      <c r="B18" s="47"/>
      <c r="C18" s="299"/>
      <c r="D18" s="595" t="s">
        <v>826</v>
      </c>
      <c r="E18" s="596"/>
      <c r="F18" s="596"/>
      <c r="G18" s="596"/>
      <c r="H18" s="596"/>
      <c r="I18" s="597"/>
      <c r="J18" s="48"/>
      <c r="L18" s="98"/>
      <c r="M18" s="98"/>
      <c r="N18" s="98"/>
      <c r="O18" s="98"/>
      <c r="P18" s="98"/>
      <c r="Q18" s="98"/>
      <c r="R18" s="98"/>
      <c r="S18" s="98"/>
      <c r="T18" s="98"/>
      <c r="U18" s="98"/>
      <c r="V18" s="98"/>
      <c r="W18" s="98"/>
      <c r="X18" s="98"/>
      <c r="Y18" s="98"/>
      <c r="Z18" s="98"/>
      <c r="AA18" s="98"/>
      <c r="AB18" s="98"/>
      <c r="AC18" s="98"/>
      <c r="AD18" s="98"/>
      <c r="AE18" s="98"/>
      <c r="AF18" s="98"/>
      <c r="AG18" s="98"/>
      <c r="AH18" s="98"/>
      <c r="AI18" s="98"/>
      <c r="AJ18" s="98"/>
      <c r="AK18" s="98"/>
      <c r="AL18" s="98"/>
      <c r="AM18" s="98"/>
      <c r="AN18" s="98"/>
      <c r="AO18" s="98"/>
      <c r="AP18" s="98"/>
      <c r="AQ18" s="98"/>
      <c r="AR18" s="98"/>
      <c r="AS18" s="98"/>
      <c r="AT18" s="98"/>
      <c r="AU18" s="98"/>
      <c r="AV18" s="98"/>
      <c r="AW18" s="98"/>
      <c r="AX18" s="98"/>
      <c r="AY18" s="98"/>
      <c r="AZ18" s="98"/>
    </row>
    <row r="19" spans="1:52" s="11" customFormat="1" ht="161.25" customHeight="1" x14ac:dyDescent="0.25">
      <c r="A19" s="19"/>
      <c r="B19" s="47"/>
      <c r="C19" s="299"/>
      <c r="D19" s="594" t="s">
        <v>848</v>
      </c>
      <c r="E19" s="594"/>
      <c r="F19" s="594" t="s">
        <v>725</v>
      </c>
      <c r="G19" s="594"/>
      <c r="H19" s="350" t="s">
        <v>859</v>
      </c>
      <c r="I19" s="348" t="s">
        <v>20</v>
      </c>
      <c r="J19" s="48"/>
      <c r="L19" s="347"/>
      <c r="M19" s="98"/>
      <c r="N19" s="98"/>
      <c r="O19" s="98"/>
      <c r="P19" s="98"/>
      <c r="Q19" s="98"/>
      <c r="R19" s="98"/>
      <c r="S19" s="98"/>
      <c r="T19" s="98"/>
      <c r="U19" s="98"/>
      <c r="V19" s="98"/>
      <c r="W19" s="98"/>
      <c r="X19" s="98"/>
      <c r="Y19" s="98"/>
      <c r="Z19" s="98"/>
      <c r="AA19" s="98"/>
      <c r="AB19" s="98"/>
      <c r="AC19" s="98"/>
      <c r="AD19" s="98"/>
      <c r="AE19" s="98"/>
      <c r="AF19" s="98"/>
      <c r="AG19" s="98"/>
      <c r="AH19" s="98"/>
      <c r="AI19" s="98"/>
      <c r="AJ19" s="98"/>
      <c r="AK19" s="98"/>
      <c r="AL19" s="98"/>
      <c r="AM19" s="98"/>
      <c r="AN19" s="98"/>
      <c r="AO19" s="98"/>
      <c r="AP19" s="98"/>
      <c r="AQ19" s="98"/>
      <c r="AR19" s="98"/>
      <c r="AS19" s="98"/>
      <c r="AT19" s="98"/>
      <c r="AU19" s="98"/>
      <c r="AV19" s="98"/>
      <c r="AW19" s="98"/>
      <c r="AX19" s="98"/>
      <c r="AY19" s="98"/>
      <c r="AZ19" s="98"/>
    </row>
    <row r="20" spans="1:52" s="11" customFormat="1" ht="18.75" customHeight="1" thickBot="1" x14ac:dyDescent="0.3">
      <c r="A20" s="19"/>
      <c r="B20" s="47"/>
      <c r="C20" s="100"/>
      <c r="D20" s="49"/>
      <c r="E20" s="49"/>
      <c r="F20" s="49"/>
      <c r="G20" s="49"/>
      <c r="H20" s="110" t="s">
        <v>248</v>
      </c>
      <c r="I20" s="352" t="s">
        <v>20</v>
      </c>
      <c r="J20" s="48"/>
      <c r="L20" s="98"/>
      <c r="M20" s="98"/>
      <c r="N20" s="98"/>
      <c r="O20" s="98"/>
      <c r="P20" s="98"/>
      <c r="Q20" s="98"/>
      <c r="R20" s="98"/>
      <c r="S20" s="98"/>
      <c r="T20" s="98"/>
      <c r="U20" s="98"/>
      <c r="V20" s="98"/>
      <c r="W20" s="98"/>
      <c r="X20" s="98"/>
      <c r="Y20" s="98"/>
      <c r="Z20" s="98"/>
      <c r="AA20" s="98"/>
      <c r="AB20" s="98"/>
      <c r="AC20" s="98"/>
      <c r="AD20" s="98"/>
      <c r="AE20" s="98"/>
      <c r="AF20" s="98"/>
      <c r="AG20" s="98"/>
      <c r="AH20" s="98"/>
      <c r="AI20" s="98"/>
      <c r="AJ20" s="98"/>
      <c r="AK20" s="98"/>
      <c r="AL20" s="98"/>
      <c r="AM20" s="98"/>
      <c r="AN20" s="98"/>
      <c r="AO20" s="98"/>
      <c r="AP20" s="98"/>
      <c r="AQ20" s="98"/>
      <c r="AR20" s="98"/>
      <c r="AS20" s="98"/>
      <c r="AT20" s="98"/>
      <c r="AU20" s="98"/>
      <c r="AV20" s="98"/>
      <c r="AW20" s="98"/>
      <c r="AX20" s="98"/>
      <c r="AY20" s="98"/>
      <c r="AZ20" s="98"/>
    </row>
    <row r="21" spans="1:52" s="11" customFormat="1" ht="18.75" customHeight="1" x14ac:dyDescent="0.25">
      <c r="A21" s="19"/>
      <c r="B21" s="47"/>
      <c r="C21" s="145"/>
      <c r="D21" s="49"/>
      <c r="E21" s="49"/>
      <c r="F21" s="49"/>
      <c r="G21" s="49"/>
      <c r="H21" s="111"/>
      <c r="I21" s="44"/>
      <c r="J21" s="48"/>
      <c r="L21" s="98"/>
      <c r="M21" s="98"/>
      <c r="N21" s="98"/>
      <c r="O21" s="98"/>
      <c r="P21" s="98"/>
      <c r="Q21" s="98"/>
      <c r="R21" s="98"/>
      <c r="S21" s="98"/>
      <c r="T21" s="98"/>
      <c r="U21" s="98"/>
      <c r="V21" s="98"/>
      <c r="W21" s="98"/>
      <c r="X21" s="98"/>
      <c r="Y21" s="98"/>
      <c r="Z21" s="98"/>
      <c r="AA21" s="98"/>
      <c r="AB21" s="98"/>
      <c r="AC21" s="98"/>
      <c r="AD21" s="98"/>
      <c r="AE21" s="98"/>
      <c r="AF21" s="98"/>
      <c r="AG21" s="98"/>
      <c r="AH21" s="98"/>
      <c r="AI21" s="98"/>
      <c r="AJ21" s="98"/>
      <c r="AK21" s="98"/>
      <c r="AL21" s="98"/>
      <c r="AM21" s="98"/>
      <c r="AN21" s="98"/>
      <c r="AO21" s="98"/>
      <c r="AP21" s="98"/>
      <c r="AQ21" s="98"/>
      <c r="AR21" s="98"/>
      <c r="AS21" s="98"/>
      <c r="AT21" s="98"/>
      <c r="AU21" s="98"/>
      <c r="AV21" s="98"/>
      <c r="AW21" s="98"/>
      <c r="AX21" s="98"/>
      <c r="AY21" s="98"/>
      <c r="AZ21" s="98"/>
    </row>
    <row r="22" spans="1:52" s="11" customFormat="1" ht="15.75" thickBot="1" x14ac:dyDescent="0.3">
      <c r="A22" s="19"/>
      <c r="B22" s="47"/>
      <c r="C22" s="128"/>
      <c r="D22" s="606" t="s">
        <v>274</v>
      </c>
      <c r="E22" s="606"/>
      <c r="F22" s="606"/>
      <c r="G22" s="606"/>
      <c r="H22" s="606"/>
      <c r="I22" s="606"/>
      <c r="J22" s="48"/>
      <c r="L22" s="98"/>
      <c r="M22" s="98"/>
      <c r="N22" s="98"/>
      <c r="O22" s="98"/>
      <c r="P22" s="98"/>
      <c r="Q22" s="98"/>
      <c r="R22" s="98"/>
      <c r="S22" s="98"/>
      <c r="T22" s="98"/>
      <c r="U22" s="98"/>
      <c r="V22" s="98"/>
      <c r="W22" s="98"/>
      <c r="X22" s="98"/>
      <c r="Y22" s="98"/>
      <c r="Z22" s="98"/>
      <c r="AA22" s="98"/>
      <c r="AB22" s="98"/>
      <c r="AC22" s="98"/>
      <c r="AD22" s="98"/>
      <c r="AE22" s="98"/>
      <c r="AF22" s="98"/>
      <c r="AG22" s="98"/>
      <c r="AH22" s="98"/>
      <c r="AI22" s="98"/>
      <c r="AJ22" s="98"/>
      <c r="AK22" s="98"/>
      <c r="AL22" s="98"/>
      <c r="AM22" s="98"/>
      <c r="AN22" s="98"/>
      <c r="AO22" s="98"/>
      <c r="AP22" s="98"/>
      <c r="AQ22" s="98"/>
      <c r="AR22" s="98"/>
      <c r="AS22" s="98"/>
      <c r="AT22" s="98"/>
      <c r="AU22" s="98"/>
      <c r="AV22" s="98"/>
      <c r="AW22" s="98"/>
      <c r="AX22" s="98"/>
      <c r="AY22" s="98"/>
      <c r="AZ22" s="98"/>
    </row>
    <row r="23" spans="1:52" s="11" customFormat="1" ht="15.75" thickBot="1" x14ac:dyDescent="0.3">
      <c r="A23" s="19"/>
      <c r="B23" s="47"/>
      <c r="C23" s="128"/>
      <c r="D23" s="85" t="s">
        <v>60</v>
      </c>
      <c r="E23" s="602" t="s">
        <v>893</v>
      </c>
      <c r="F23" s="603"/>
      <c r="G23" s="603"/>
      <c r="H23" s="604"/>
      <c r="I23" s="49"/>
      <c r="J23" s="48"/>
      <c r="L23" s="98"/>
      <c r="M23" s="98"/>
      <c r="N23" s="98"/>
      <c r="O23" s="98"/>
      <c r="P23" s="98"/>
      <c r="Q23" s="98"/>
      <c r="R23" s="98"/>
      <c r="S23" s="98"/>
      <c r="T23" s="98"/>
      <c r="U23" s="98"/>
      <c r="V23" s="98"/>
      <c r="W23" s="98"/>
      <c r="X23" s="98"/>
      <c r="Y23" s="98"/>
      <c r="Z23" s="98"/>
      <c r="AA23" s="98"/>
      <c r="AB23" s="98"/>
      <c r="AC23" s="98"/>
      <c r="AD23" s="98"/>
      <c r="AE23" s="98"/>
      <c r="AF23" s="98"/>
      <c r="AG23" s="98"/>
      <c r="AH23" s="98"/>
      <c r="AI23" s="98"/>
      <c r="AJ23" s="98"/>
      <c r="AK23" s="98"/>
      <c r="AL23" s="98"/>
      <c r="AM23" s="98"/>
      <c r="AN23" s="98"/>
      <c r="AO23" s="98"/>
      <c r="AP23" s="98"/>
      <c r="AQ23" s="98"/>
      <c r="AR23" s="98"/>
      <c r="AS23" s="98"/>
      <c r="AT23" s="98"/>
      <c r="AU23" s="98"/>
      <c r="AV23" s="98"/>
      <c r="AW23" s="98"/>
      <c r="AX23" s="98"/>
      <c r="AY23" s="98"/>
      <c r="AZ23" s="98"/>
    </row>
    <row r="24" spans="1:52" s="11" customFormat="1" ht="15.75" thickBot="1" x14ac:dyDescent="0.3">
      <c r="A24" s="19"/>
      <c r="B24" s="47"/>
      <c r="C24" s="128"/>
      <c r="D24" s="85" t="s">
        <v>62</v>
      </c>
      <c r="E24" s="605" t="s">
        <v>882</v>
      </c>
      <c r="F24" s="603"/>
      <c r="G24" s="603"/>
      <c r="H24" s="604"/>
      <c r="I24" s="49"/>
      <c r="J24" s="48"/>
      <c r="L24" s="98"/>
      <c r="M24" s="98"/>
      <c r="N24" s="98"/>
      <c r="O24" s="98"/>
      <c r="P24" s="98"/>
      <c r="Q24" s="98"/>
      <c r="R24" s="98"/>
      <c r="S24" s="98"/>
      <c r="T24" s="98"/>
      <c r="U24" s="98"/>
      <c r="V24" s="98"/>
      <c r="W24" s="98"/>
      <c r="X24" s="98"/>
      <c r="Y24" s="98"/>
      <c r="Z24" s="98"/>
      <c r="AA24" s="98"/>
      <c r="AB24" s="98"/>
      <c r="AC24" s="98"/>
      <c r="AD24" s="98"/>
      <c r="AE24" s="98"/>
      <c r="AF24" s="98"/>
      <c r="AG24" s="98"/>
      <c r="AH24" s="98"/>
      <c r="AI24" s="98"/>
      <c r="AJ24" s="98"/>
      <c r="AK24" s="98"/>
      <c r="AL24" s="98"/>
      <c r="AM24" s="98"/>
      <c r="AN24" s="98"/>
      <c r="AO24" s="98"/>
      <c r="AP24" s="98"/>
      <c r="AQ24" s="98"/>
      <c r="AR24" s="98"/>
      <c r="AS24" s="98"/>
      <c r="AT24" s="98"/>
      <c r="AU24" s="98"/>
      <c r="AV24" s="98"/>
      <c r="AW24" s="98"/>
      <c r="AX24" s="98"/>
      <c r="AY24" s="98"/>
      <c r="AZ24" s="98"/>
    </row>
    <row r="25" spans="1:52" s="11" customFormat="1" ht="13.5" customHeight="1" x14ac:dyDescent="0.25">
      <c r="A25" s="19"/>
      <c r="B25" s="47"/>
      <c r="C25" s="128"/>
      <c r="D25" s="49"/>
      <c r="E25" s="49"/>
      <c r="F25" s="49"/>
      <c r="G25" s="49"/>
      <c r="H25" s="49"/>
      <c r="I25" s="49"/>
      <c r="J25" s="48"/>
      <c r="L25" s="98"/>
      <c r="M25" s="98"/>
      <c r="N25" s="98"/>
      <c r="O25" s="98"/>
      <c r="P25" s="98"/>
      <c r="Q25" s="98"/>
      <c r="R25" s="98"/>
      <c r="S25" s="98"/>
      <c r="T25" s="98"/>
      <c r="U25" s="98"/>
      <c r="V25" s="98"/>
      <c r="W25" s="98"/>
      <c r="X25" s="98"/>
      <c r="Y25" s="98"/>
      <c r="Z25" s="98"/>
      <c r="AA25" s="98"/>
      <c r="AB25" s="98"/>
      <c r="AC25" s="98"/>
      <c r="AD25" s="98"/>
      <c r="AE25" s="98"/>
      <c r="AF25" s="98"/>
      <c r="AG25" s="98"/>
      <c r="AH25" s="98"/>
      <c r="AI25" s="98"/>
      <c r="AJ25" s="98"/>
      <c r="AK25" s="98"/>
      <c r="AL25" s="98"/>
      <c r="AM25" s="98"/>
      <c r="AN25" s="98"/>
      <c r="AO25" s="98"/>
      <c r="AP25" s="98"/>
      <c r="AQ25" s="98"/>
      <c r="AR25" s="98"/>
      <c r="AS25" s="98"/>
      <c r="AT25" s="98"/>
      <c r="AU25" s="98"/>
      <c r="AV25" s="98"/>
      <c r="AW25" s="98"/>
      <c r="AX25" s="98"/>
      <c r="AY25" s="98"/>
      <c r="AZ25" s="98"/>
    </row>
    <row r="26" spans="1:52" s="11" customFormat="1" ht="13.5" customHeight="1" x14ac:dyDescent="0.25">
      <c r="A26" s="19"/>
      <c r="B26" s="47"/>
      <c r="C26" s="373"/>
      <c r="D26" s="49"/>
      <c r="E26" s="49"/>
      <c r="F26" s="49"/>
      <c r="G26" s="49"/>
      <c r="H26" s="49"/>
      <c r="I26" s="49"/>
      <c r="J26" s="48"/>
      <c r="L26" s="98"/>
      <c r="M26" s="98"/>
      <c r="N26" s="98"/>
      <c r="O26" s="98"/>
      <c r="P26" s="98"/>
      <c r="Q26" s="98"/>
      <c r="R26" s="98"/>
      <c r="S26" s="98"/>
      <c r="T26" s="98"/>
      <c r="U26" s="98"/>
      <c r="V26" s="98"/>
      <c r="W26" s="98"/>
      <c r="X26" s="98"/>
      <c r="Y26" s="98"/>
      <c r="Z26" s="98"/>
      <c r="AA26" s="98"/>
      <c r="AB26" s="98"/>
      <c r="AC26" s="98"/>
      <c r="AD26" s="98"/>
      <c r="AE26" s="98"/>
      <c r="AF26" s="98"/>
      <c r="AG26" s="98"/>
      <c r="AH26" s="98"/>
      <c r="AI26" s="98"/>
      <c r="AJ26" s="98"/>
      <c r="AK26" s="98"/>
      <c r="AL26" s="98"/>
      <c r="AM26" s="98"/>
      <c r="AN26" s="98"/>
      <c r="AO26" s="98"/>
      <c r="AP26" s="98"/>
      <c r="AQ26" s="98"/>
      <c r="AR26" s="98"/>
      <c r="AS26" s="98"/>
      <c r="AT26" s="98"/>
      <c r="AU26" s="98"/>
      <c r="AV26" s="98"/>
      <c r="AW26" s="98"/>
      <c r="AX26" s="98"/>
      <c r="AY26" s="98"/>
      <c r="AZ26" s="98"/>
    </row>
    <row r="27" spans="1:52" s="11" customFormat="1" ht="30.75" customHeight="1" thickBot="1" x14ac:dyDescent="0.3">
      <c r="A27" s="19"/>
      <c r="B27" s="47"/>
      <c r="C27" s="531" t="s">
        <v>222</v>
      </c>
      <c r="D27" s="531"/>
      <c r="E27" s="531"/>
      <c r="F27" s="531"/>
      <c r="G27" s="531"/>
      <c r="H27" s="531"/>
      <c r="I27" s="105"/>
      <c r="J27" s="48"/>
      <c r="L27" s="98"/>
      <c r="M27" s="98"/>
      <c r="N27" s="98"/>
      <c r="O27" s="98"/>
      <c r="P27" s="98"/>
      <c r="Q27" s="98"/>
      <c r="R27" s="98"/>
      <c r="S27" s="98"/>
      <c r="T27" s="98"/>
      <c r="U27" s="98"/>
      <c r="V27" s="98"/>
      <c r="W27" s="98"/>
      <c r="X27" s="98"/>
      <c r="Y27" s="98"/>
      <c r="Z27" s="98"/>
      <c r="AA27" s="98"/>
      <c r="AB27" s="98"/>
      <c r="AC27" s="98"/>
      <c r="AD27" s="98"/>
      <c r="AE27" s="98"/>
      <c r="AF27" s="98"/>
      <c r="AG27" s="98"/>
      <c r="AH27" s="98"/>
      <c r="AI27" s="98"/>
      <c r="AJ27" s="98"/>
      <c r="AK27" s="98"/>
      <c r="AL27" s="98"/>
      <c r="AM27" s="98"/>
      <c r="AN27" s="98"/>
      <c r="AO27" s="98"/>
      <c r="AP27" s="98"/>
      <c r="AQ27" s="98"/>
      <c r="AR27" s="98"/>
      <c r="AS27" s="98"/>
      <c r="AT27" s="98"/>
      <c r="AU27" s="98"/>
      <c r="AV27" s="98"/>
      <c r="AW27" s="98"/>
      <c r="AX27" s="98"/>
      <c r="AY27" s="98"/>
      <c r="AZ27" s="98"/>
    </row>
    <row r="28" spans="1:52" s="11" customFormat="1" ht="30.75" customHeight="1" x14ac:dyDescent="0.25">
      <c r="A28" s="19"/>
      <c r="B28" s="47"/>
      <c r="C28" s="108"/>
      <c r="D28" s="569" t="s">
        <v>860</v>
      </c>
      <c r="E28" s="570"/>
      <c r="F28" s="570"/>
      <c r="G28" s="570"/>
      <c r="H28" s="570"/>
      <c r="I28" s="571"/>
      <c r="J28" s="48"/>
      <c r="L28" s="98"/>
      <c r="M28" s="98"/>
      <c r="N28" s="98"/>
      <c r="O28" s="98"/>
      <c r="P28" s="98"/>
      <c r="Q28" s="98"/>
      <c r="R28" s="98"/>
      <c r="S28" s="98"/>
      <c r="T28" s="98"/>
      <c r="U28" s="98"/>
      <c r="V28" s="98"/>
      <c r="W28" s="98"/>
      <c r="X28" s="98"/>
      <c r="Y28" s="98"/>
      <c r="Z28" s="98"/>
      <c r="AA28" s="98"/>
      <c r="AB28" s="98"/>
      <c r="AC28" s="98"/>
      <c r="AD28" s="98"/>
      <c r="AE28" s="98"/>
      <c r="AF28" s="98"/>
      <c r="AG28" s="98"/>
      <c r="AH28" s="98"/>
      <c r="AI28" s="98"/>
      <c r="AJ28" s="98"/>
      <c r="AK28" s="98"/>
      <c r="AL28" s="98"/>
      <c r="AM28" s="98"/>
      <c r="AN28" s="98"/>
      <c r="AO28" s="98"/>
      <c r="AP28" s="98"/>
      <c r="AQ28" s="98"/>
      <c r="AR28" s="98"/>
      <c r="AS28" s="98"/>
      <c r="AT28" s="98"/>
      <c r="AU28" s="98"/>
      <c r="AV28" s="98"/>
      <c r="AW28" s="98"/>
      <c r="AX28" s="98"/>
      <c r="AY28" s="98"/>
      <c r="AZ28" s="98"/>
    </row>
    <row r="29" spans="1:52" s="11" customFormat="1" ht="30.75" customHeight="1" x14ac:dyDescent="0.25">
      <c r="A29" s="19"/>
      <c r="B29" s="47"/>
      <c r="C29" s="108"/>
      <c r="D29" s="572"/>
      <c r="E29" s="573"/>
      <c r="F29" s="573"/>
      <c r="G29" s="573"/>
      <c r="H29" s="573"/>
      <c r="I29" s="574"/>
      <c r="J29" s="48"/>
      <c r="L29" s="98"/>
      <c r="M29" s="98"/>
      <c r="N29" s="98"/>
      <c r="O29" s="98"/>
      <c r="P29" s="98"/>
      <c r="Q29" s="98"/>
      <c r="R29" s="98"/>
      <c r="S29" s="98"/>
      <c r="T29" s="98"/>
      <c r="U29" s="98"/>
      <c r="V29" s="98"/>
      <c r="W29" s="98"/>
      <c r="X29" s="98"/>
      <c r="Y29" s="98"/>
      <c r="Z29" s="98"/>
      <c r="AA29" s="98"/>
      <c r="AB29" s="98"/>
      <c r="AC29" s="98"/>
      <c r="AD29" s="98"/>
      <c r="AE29" s="98"/>
      <c r="AF29" s="98"/>
      <c r="AG29" s="98"/>
      <c r="AH29" s="98"/>
      <c r="AI29" s="98"/>
      <c r="AJ29" s="98"/>
      <c r="AK29" s="98"/>
      <c r="AL29" s="98"/>
      <c r="AM29" s="98"/>
      <c r="AN29" s="98"/>
      <c r="AO29" s="98"/>
      <c r="AP29" s="98"/>
      <c r="AQ29" s="98"/>
      <c r="AR29" s="98"/>
      <c r="AS29" s="98"/>
      <c r="AT29" s="98"/>
      <c r="AU29" s="98"/>
      <c r="AV29" s="98"/>
      <c r="AW29" s="98"/>
      <c r="AX29" s="98"/>
      <c r="AY29" s="98"/>
      <c r="AZ29" s="98"/>
    </row>
    <row r="30" spans="1:52" s="11" customFormat="1" ht="30.75" customHeight="1" x14ac:dyDescent="0.25">
      <c r="A30" s="19"/>
      <c r="B30" s="47"/>
      <c r="C30" s="108"/>
      <c r="D30" s="572"/>
      <c r="E30" s="573"/>
      <c r="F30" s="573"/>
      <c r="G30" s="573"/>
      <c r="H30" s="573"/>
      <c r="I30" s="574"/>
      <c r="J30" s="48"/>
      <c r="L30" s="98"/>
      <c r="M30" s="98"/>
      <c r="N30" s="98"/>
      <c r="O30" s="98"/>
      <c r="P30" s="98"/>
      <c r="Q30" s="98"/>
      <c r="R30" s="98"/>
      <c r="S30" s="98"/>
      <c r="T30" s="98"/>
      <c r="U30" s="98"/>
      <c r="V30" s="98"/>
      <c r="W30" s="98"/>
      <c r="X30" s="98"/>
      <c r="Y30" s="98"/>
      <c r="Z30" s="98"/>
      <c r="AA30" s="98"/>
      <c r="AB30" s="98"/>
      <c r="AC30" s="98"/>
      <c r="AD30" s="98"/>
      <c r="AE30" s="98"/>
      <c r="AF30" s="98"/>
      <c r="AG30" s="98"/>
      <c r="AH30" s="98"/>
      <c r="AI30" s="98"/>
      <c r="AJ30" s="98"/>
      <c r="AK30" s="98"/>
      <c r="AL30" s="98"/>
      <c r="AM30" s="98"/>
      <c r="AN30" s="98"/>
      <c r="AO30" s="98"/>
      <c r="AP30" s="98"/>
      <c r="AQ30" s="98"/>
      <c r="AR30" s="98"/>
      <c r="AS30" s="98"/>
      <c r="AT30" s="98"/>
      <c r="AU30" s="98"/>
      <c r="AV30" s="98"/>
      <c r="AW30" s="98"/>
      <c r="AX30" s="98"/>
      <c r="AY30" s="98"/>
      <c r="AZ30" s="98"/>
    </row>
    <row r="31" spans="1:52" s="11" customFormat="1" ht="20.25" customHeight="1" thickBot="1" x14ac:dyDescent="0.3">
      <c r="A31" s="19"/>
      <c r="B31" s="47"/>
      <c r="C31" s="108"/>
      <c r="D31" s="575"/>
      <c r="E31" s="576"/>
      <c r="F31" s="576"/>
      <c r="G31" s="576"/>
      <c r="H31" s="576"/>
      <c r="I31" s="577"/>
      <c r="J31" s="48"/>
      <c r="L31" s="98"/>
      <c r="M31" s="98"/>
      <c r="N31" s="98"/>
      <c r="O31" s="98"/>
      <c r="P31" s="98"/>
      <c r="Q31" s="98"/>
      <c r="R31" s="98"/>
      <c r="S31" s="98"/>
      <c r="T31" s="98"/>
      <c r="U31" s="98"/>
      <c r="V31" s="98"/>
      <c r="W31" s="98"/>
      <c r="X31" s="98"/>
      <c r="Y31" s="98"/>
      <c r="Z31" s="98"/>
      <c r="AA31" s="98"/>
      <c r="AB31" s="98"/>
      <c r="AC31" s="98"/>
      <c r="AD31" s="98"/>
      <c r="AE31" s="98"/>
      <c r="AF31" s="98"/>
      <c r="AG31" s="98"/>
      <c r="AH31" s="98"/>
      <c r="AI31" s="98"/>
      <c r="AJ31" s="98"/>
      <c r="AK31" s="98"/>
      <c r="AL31" s="98"/>
      <c r="AM31" s="98"/>
      <c r="AN31" s="98"/>
      <c r="AO31" s="98"/>
      <c r="AP31" s="98"/>
      <c r="AQ31" s="98"/>
      <c r="AR31" s="98"/>
      <c r="AS31" s="98"/>
      <c r="AT31" s="98"/>
      <c r="AU31" s="98"/>
      <c r="AV31" s="98"/>
      <c r="AW31" s="98"/>
      <c r="AX31" s="98"/>
      <c r="AY31" s="98"/>
      <c r="AZ31" s="98"/>
    </row>
    <row r="32" spans="1:52" s="11" customFormat="1" x14ac:dyDescent="0.25">
      <c r="A32" s="19"/>
      <c r="B32" s="47"/>
      <c r="C32" s="101"/>
      <c r="D32" s="101"/>
      <c r="E32" s="101"/>
      <c r="F32" s="108"/>
      <c r="G32" s="101"/>
      <c r="H32" s="105"/>
      <c r="I32" s="105"/>
      <c r="J32" s="48"/>
      <c r="L32" s="98"/>
      <c r="M32" s="98"/>
      <c r="N32" s="98"/>
      <c r="O32" s="98"/>
      <c r="P32" s="98"/>
      <c r="Q32" s="98"/>
      <c r="R32" s="98"/>
      <c r="S32" s="98"/>
      <c r="T32" s="98"/>
      <c r="U32" s="98"/>
      <c r="V32" s="98"/>
      <c r="W32" s="98"/>
      <c r="X32" s="98"/>
      <c r="Y32" s="98"/>
      <c r="Z32" s="98"/>
      <c r="AA32" s="98"/>
      <c r="AB32" s="98"/>
      <c r="AC32" s="98"/>
      <c r="AD32" s="98"/>
      <c r="AE32" s="98"/>
      <c r="AF32" s="98"/>
      <c r="AG32" s="98"/>
      <c r="AH32" s="98"/>
      <c r="AI32" s="98"/>
      <c r="AJ32" s="98"/>
      <c r="AK32" s="98"/>
      <c r="AL32" s="98"/>
      <c r="AM32" s="98"/>
      <c r="AN32" s="98"/>
      <c r="AO32" s="98"/>
      <c r="AP32" s="98"/>
      <c r="AQ32" s="98"/>
      <c r="AR32" s="98"/>
      <c r="AS32" s="98"/>
      <c r="AT32" s="98"/>
      <c r="AU32" s="98"/>
      <c r="AV32" s="98"/>
      <c r="AW32" s="98"/>
      <c r="AX32" s="98"/>
      <c r="AY32" s="98"/>
      <c r="AZ32" s="98"/>
    </row>
    <row r="33" spans="1:52" ht="15.75" customHeight="1" thickBot="1" x14ac:dyDescent="0.3">
      <c r="A33" s="20"/>
      <c r="B33" s="47"/>
      <c r="C33" s="50"/>
      <c r="D33" s="566" t="s">
        <v>247</v>
      </c>
      <c r="E33" s="566"/>
      <c r="F33" s="566" t="s">
        <v>251</v>
      </c>
      <c r="G33" s="566"/>
      <c r="H33" s="103" t="s">
        <v>252</v>
      </c>
      <c r="I33" s="103" t="s">
        <v>230</v>
      </c>
      <c r="J33" s="48"/>
      <c r="K33" s="6"/>
      <c r="L33" s="98"/>
      <c r="M33" s="98"/>
      <c r="N33" s="98"/>
      <c r="O33" s="98"/>
      <c r="P33" s="98"/>
      <c r="Q33" s="98"/>
      <c r="R33" s="98"/>
      <c r="S33" s="98"/>
      <c r="T33" s="98"/>
      <c r="U33" s="98"/>
      <c r="V33" s="98"/>
      <c r="W33" s="98"/>
      <c r="X33" s="98"/>
      <c r="Y33" s="98"/>
      <c r="Z33" s="98"/>
      <c r="AA33" s="98"/>
      <c r="AB33" s="98"/>
      <c r="AC33" s="98"/>
      <c r="AD33" s="98"/>
      <c r="AE33" s="98"/>
      <c r="AF33" s="98"/>
      <c r="AG33" s="98"/>
      <c r="AH33" s="98"/>
      <c r="AI33" s="98"/>
      <c r="AJ33" s="98"/>
      <c r="AK33" s="98"/>
      <c r="AL33" s="98"/>
      <c r="AM33" s="98"/>
      <c r="AN33" s="98"/>
      <c r="AO33" s="98"/>
      <c r="AP33" s="98"/>
      <c r="AQ33" s="98"/>
      <c r="AR33" s="98"/>
      <c r="AS33" s="98"/>
      <c r="AT33" s="98"/>
      <c r="AU33" s="98"/>
      <c r="AV33" s="98"/>
      <c r="AW33" s="98"/>
      <c r="AX33" s="98"/>
      <c r="AY33" s="98"/>
      <c r="AZ33" s="98"/>
    </row>
    <row r="34" spans="1:52" s="11" customFormat="1" ht="28.5" customHeight="1" x14ac:dyDescent="0.25">
      <c r="A34" s="19"/>
      <c r="B34" s="47"/>
      <c r="C34" s="612" t="s">
        <v>851</v>
      </c>
      <c r="D34" s="613" t="s">
        <v>741</v>
      </c>
      <c r="E34" s="613"/>
      <c r="F34" s="613"/>
      <c r="G34" s="613"/>
      <c r="H34" s="613"/>
      <c r="I34" s="613"/>
      <c r="J34" s="48"/>
      <c r="L34" s="98"/>
      <c r="M34" s="98"/>
      <c r="N34" s="98"/>
      <c r="O34" s="98"/>
      <c r="P34" s="98"/>
      <c r="Q34" s="98"/>
      <c r="R34" s="98"/>
      <c r="S34" s="98"/>
      <c r="T34" s="98"/>
      <c r="U34" s="98"/>
      <c r="V34" s="98"/>
      <c r="W34" s="98"/>
      <c r="X34" s="98"/>
      <c r="Y34" s="98"/>
      <c r="Z34" s="98"/>
      <c r="AA34" s="98"/>
      <c r="AB34" s="98"/>
      <c r="AC34" s="98"/>
      <c r="AD34" s="98"/>
      <c r="AE34" s="98"/>
      <c r="AF34" s="98"/>
      <c r="AG34" s="98"/>
      <c r="AH34" s="98"/>
      <c r="AI34" s="98"/>
      <c r="AJ34" s="98"/>
      <c r="AK34" s="98"/>
      <c r="AL34" s="98"/>
      <c r="AM34" s="98"/>
      <c r="AN34" s="98"/>
      <c r="AO34" s="98"/>
      <c r="AP34" s="98"/>
      <c r="AQ34" s="98"/>
      <c r="AR34" s="98"/>
      <c r="AS34" s="98"/>
      <c r="AT34" s="98"/>
      <c r="AU34" s="98"/>
      <c r="AV34" s="98"/>
      <c r="AW34" s="98"/>
      <c r="AX34" s="98"/>
      <c r="AY34" s="98"/>
      <c r="AZ34" s="98"/>
    </row>
    <row r="35" spans="1:52" s="11" customFormat="1" ht="111" customHeight="1" x14ac:dyDescent="0.25">
      <c r="A35" s="19"/>
      <c r="B35" s="47"/>
      <c r="C35" s="612"/>
      <c r="D35" s="594" t="s">
        <v>835</v>
      </c>
      <c r="E35" s="594"/>
      <c r="F35" s="600" t="s">
        <v>836</v>
      </c>
      <c r="G35" s="601"/>
      <c r="H35" s="350" t="s">
        <v>837</v>
      </c>
      <c r="I35" s="349" t="s">
        <v>20</v>
      </c>
      <c r="J35" s="48"/>
      <c r="L35" s="98"/>
      <c r="M35" s="98"/>
      <c r="N35" s="98"/>
      <c r="O35" s="98"/>
      <c r="P35" s="98"/>
      <c r="Q35" s="98"/>
      <c r="R35" s="98"/>
      <c r="S35" s="98"/>
      <c r="T35" s="98"/>
      <c r="U35" s="98"/>
      <c r="V35" s="98"/>
      <c r="W35" s="98"/>
      <c r="X35" s="98"/>
      <c r="Y35" s="98"/>
      <c r="Z35" s="98"/>
      <c r="AA35" s="98"/>
      <c r="AB35" s="98"/>
      <c r="AC35" s="98"/>
      <c r="AD35" s="98"/>
      <c r="AE35" s="98"/>
      <c r="AF35" s="98"/>
      <c r="AG35" s="98"/>
      <c r="AH35" s="98"/>
      <c r="AI35" s="98"/>
      <c r="AJ35" s="98"/>
      <c r="AK35" s="98"/>
      <c r="AL35" s="98"/>
      <c r="AM35" s="98"/>
      <c r="AN35" s="98"/>
      <c r="AO35" s="98"/>
      <c r="AP35" s="98"/>
      <c r="AQ35" s="98"/>
      <c r="AR35" s="98"/>
      <c r="AS35" s="98"/>
      <c r="AT35" s="98"/>
      <c r="AU35" s="98"/>
      <c r="AV35" s="98"/>
      <c r="AW35" s="98"/>
      <c r="AX35" s="98"/>
      <c r="AY35" s="98"/>
      <c r="AZ35" s="98"/>
    </row>
    <row r="36" spans="1:52" s="11" customFormat="1" ht="24" customHeight="1" x14ac:dyDescent="0.25">
      <c r="A36" s="19"/>
      <c r="B36" s="47"/>
      <c r="C36" s="299"/>
      <c r="D36" s="595" t="s">
        <v>822</v>
      </c>
      <c r="E36" s="596"/>
      <c r="F36" s="596"/>
      <c r="G36" s="596"/>
      <c r="H36" s="596"/>
      <c r="I36" s="597"/>
      <c r="J36" s="48"/>
      <c r="L36" s="98"/>
      <c r="M36" s="98"/>
      <c r="N36" s="98"/>
      <c r="O36" s="98"/>
      <c r="P36" s="98"/>
      <c r="Q36" s="98"/>
      <c r="R36" s="98"/>
      <c r="S36" s="98"/>
      <c r="T36" s="98"/>
      <c r="U36" s="98"/>
      <c r="V36" s="98"/>
      <c r="W36" s="98"/>
      <c r="X36" s="98"/>
      <c r="Y36" s="98"/>
      <c r="Z36" s="98"/>
      <c r="AA36" s="98"/>
      <c r="AB36" s="98"/>
      <c r="AC36" s="98"/>
      <c r="AD36" s="98"/>
      <c r="AE36" s="98"/>
      <c r="AF36" s="98"/>
      <c r="AG36" s="98"/>
      <c r="AH36" s="98"/>
      <c r="AI36" s="98"/>
      <c r="AJ36" s="98"/>
      <c r="AK36" s="98"/>
      <c r="AL36" s="98"/>
      <c r="AM36" s="98"/>
      <c r="AN36" s="98"/>
      <c r="AO36" s="98"/>
      <c r="AP36" s="98"/>
      <c r="AQ36" s="98"/>
      <c r="AR36" s="98"/>
      <c r="AS36" s="98"/>
      <c r="AT36" s="98"/>
      <c r="AU36" s="98"/>
      <c r="AV36" s="98"/>
      <c r="AW36" s="98"/>
      <c r="AX36" s="98"/>
      <c r="AY36" s="98"/>
      <c r="AZ36" s="98"/>
    </row>
    <row r="37" spans="1:52" s="11" customFormat="1" ht="81" customHeight="1" x14ac:dyDescent="0.25">
      <c r="A37" s="19"/>
      <c r="B37" s="47"/>
      <c r="C37" s="299"/>
      <c r="D37" s="594" t="s">
        <v>838</v>
      </c>
      <c r="E37" s="594"/>
      <c r="F37" s="607" t="s">
        <v>839</v>
      </c>
      <c r="G37" s="608"/>
      <c r="H37" s="350" t="s">
        <v>840</v>
      </c>
      <c r="I37" s="348" t="s">
        <v>20</v>
      </c>
      <c r="J37" s="48"/>
      <c r="L37" s="98"/>
      <c r="M37" s="98"/>
      <c r="N37" s="98"/>
      <c r="O37" s="98"/>
      <c r="P37" s="98"/>
      <c r="Q37" s="98"/>
      <c r="R37" s="98"/>
      <c r="S37" s="98"/>
      <c r="T37" s="98"/>
      <c r="U37" s="98"/>
      <c r="V37" s="98"/>
      <c r="W37" s="98"/>
      <c r="X37" s="98"/>
      <c r="Y37" s="98"/>
      <c r="Z37" s="98"/>
      <c r="AA37" s="98"/>
      <c r="AB37" s="98"/>
      <c r="AC37" s="98"/>
      <c r="AD37" s="98"/>
      <c r="AE37" s="98"/>
      <c r="AF37" s="98"/>
      <c r="AG37" s="98"/>
      <c r="AH37" s="98"/>
      <c r="AI37" s="98"/>
      <c r="AJ37" s="98"/>
      <c r="AK37" s="98"/>
      <c r="AL37" s="98"/>
      <c r="AM37" s="98"/>
      <c r="AN37" s="98"/>
      <c r="AO37" s="98"/>
      <c r="AP37" s="98"/>
      <c r="AQ37" s="98"/>
      <c r="AR37" s="98"/>
      <c r="AS37" s="98"/>
      <c r="AT37" s="98"/>
      <c r="AU37" s="98"/>
      <c r="AV37" s="98"/>
      <c r="AW37" s="98"/>
      <c r="AX37" s="98"/>
      <c r="AY37" s="98"/>
      <c r="AZ37" s="98"/>
    </row>
    <row r="38" spans="1:52" s="11" customFormat="1" ht="21" customHeight="1" x14ac:dyDescent="0.25">
      <c r="A38" s="19"/>
      <c r="B38" s="47"/>
      <c r="C38" s="299"/>
      <c r="D38" s="595" t="s">
        <v>348</v>
      </c>
      <c r="E38" s="596"/>
      <c r="F38" s="596"/>
      <c r="G38" s="596"/>
      <c r="H38" s="596"/>
      <c r="I38" s="597"/>
      <c r="J38" s="48"/>
      <c r="L38" s="98"/>
      <c r="M38" s="98"/>
      <c r="N38" s="98"/>
      <c r="O38" s="98"/>
      <c r="P38" s="98"/>
      <c r="Q38" s="98"/>
      <c r="R38" s="98"/>
      <c r="S38" s="98"/>
      <c r="T38" s="98"/>
      <c r="U38" s="98"/>
      <c r="V38" s="98"/>
      <c r="W38" s="98"/>
      <c r="X38" s="98"/>
      <c r="Y38" s="98"/>
      <c r="Z38" s="98"/>
      <c r="AA38" s="98"/>
      <c r="AB38" s="98"/>
      <c r="AC38" s="98"/>
      <c r="AD38" s="98"/>
      <c r="AE38" s="98"/>
      <c r="AF38" s="98"/>
      <c r="AG38" s="98"/>
      <c r="AH38" s="98"/>
      <c r="AI38" s="98"/>
      <c r="AJ38" s="98"/>
      <c r="AK38" s="98"/>
      <c r="AL38" s="98"/>
      <c r="AM38" s="98"/>
      <c r="AN38" s="98"/>
      <c r="AO38" s="98"/>
      <c r="AP38" s="98"/>
      <c r="AQ38" s="98"/>
      <c r="AR38" s="98"/>
      <c r="AS38" s="98"/>
      <c r="AT38" s="98"/>
      <c r="AU38" s="98"/>
      <c r="AV38" s="98"/>
      <c r="AW38" s="98"/>
      <c r="AX38" s="98"/>
      <c r="AY38" s="98"/>
      <c r="AZ38" s="98"/>
    </row>
    <row r="39" spans="1:52" s="11" customFormat="1" ht="55.5" customHeight="1" x14ac:dyDescent="0.25">
      <c r="A39" s="19"/>
      <c r="B39" s="47"/>
      <c r="C39" s="299"/>
      <c r="D39" s="594" t="s">
        <v>841</v>
      </c>
      <c r="E39" s="594"/>
      <c r="F39" s="594" t="s">
        <v>843</v>
      </c>
      <c r="G39" s="594"/>
      <c r="H39" s="350" t="s">
        <v>842</v>
      </c>
      <c r="I39" s="348" t="s">
        <v>20</v>
      </c>
      <c r="J39" s="48"/>
      <c r="L39" s="98"/>
      <c r="M39" s="98"/>
      <c r="N39" s="98"/>
      <c r="O39" s="98"/>
      <c r="P39" s="98"/>
      <c r="Q39" s="98"/>
      <c r="R39" s="98"/>
      <c r="S39" s="98"/>
      <c r="T39" s="98"/>
      <c r="U39" s="98"/>
      <c r="V39" s="98"/>
      <c r="W39" s="98"/>
      <c r="X39" s="98"/>
      <c r="Y39" s="98"/>
      <c r="Z39" s="98"/>
      <c r="AA39" s="98"/>
      <c r="AB39" s="98"/>
      <c r="AC39" s="98"/>
      <c r="AD39" s="98"/>
      <c r="AE39" s="98"/>
      <c r="AF39" s="98"/>
      <c r="AG39" s="98"/>
      <c r="AH39" s="98"/>
      <c r="AI39" s="98"/>
      <c r="AJ39" s="98"/>
      <c r="AK39" s="98"/>
      <c r="AL39" s="98"/>
      <c r="AM39" s="98"/>
      <c r="AN39" s="98"/>
      <c r="AO39" s="98"/>
      <c r="AP39" s="98"/>
      <c r="AQ39" s="98"/>
      <c r="AR39" s="98"/>
      <c r="AS39" s="98"/>
      <c r="AT39" s="98"/>
      <c r="AU39" s="98"/>
      <c r="AV39" s="98"/>
      <c r="AW39" s="98"/>
      <c r="AX39" s="98"/>
      <c r="AY39" s="98"/>
      <c r="AZ39" s="98"/>
    </row>
    <row r="40" spans="1:52" s="11" customFormat="1" ht="21" customHeight="1" x14ac:dyDescent="0.25">
      <c r="A40" s="19"/>
      <c r="B40" s="47"/>
      <c r="C40" s="299"/>
      <c r="D40" s="595" t="s">
        <v>844</v>
      </c>
      <c r="E40" s="596"/>
      <c r="F40" s="596"/>
      <c r="G40" s="596"/>
      <c r="H40" s="596"/>
      <c r="I40" s="597"/>
      <c r="J40" s="48"/>
      <c r="L40" s="98"/>
      <c r="M40" s="98"/>
      <c r="N40" s="98"/>
      <c r="O40" s="98"/>
      <c r="P40" s="98"/>
      <c r="Q40" s="98"/>
      <c r="R40" s="98"/>
      <c r="S40" s="98"/>
      <c r="T40" s="98"/>
      <c r="U40" s="98"/>
      <c r="V40" s="98"/>
      <c r="W40" s="98"/>
      <c r="X40" s="98"/>
      <c r="Y40" s="98"/>
      <c r="Z40" s="98"/>
      <c r="AA40" s="98"/>
      <c r="AB40" s="98"/>
      <c r="AC40" s="98"/>
      <c r="AD40" s="98"/>
      <c r="AE40" s="98"/>
      <c r="AF40" s="98"/>
      <c r="AG40" s="98"/>
      <c r="AH40" s="98"/>
      <c r="AI40" s="98"/>
      <c r="AJ40" s="98"/>
      <c r="AK40" s="98"/>
      <c r="AL40" s="98"/>
      <c r="AM40" s="98"/>
      <c r="AN40" s="98"/>
      <c r="AO40" s="98"/>
      <c r="AP40" s="98"/>
      <c r="AQ40" s="98"/>
      <c r="AR40" s="98"/>
      <c r="AS40" s="98"/>
      <c r="AT40" s="98"/>
      <c r="AU40" s="98"/>
      <c r="AV40" s="98"/>
      <c r="AW40" s="98"/>
      <c r="AX40" s="98"/>
      <c r="AY40" s="98"/>
      <c r="AZ40" s="98"/>
    </row>
    <row r="41" spans="1:52" s="11" customFormat="1" ht="63" customHeight="1" x14ac:dyDescent="0.25">
      <c r="A41" s="19"/>
      <c r="B41" s="47"/>
      <c r="C41" s="299"/>
      <c r="D41" s="594" t="s">
        <v>845</v>
      </c>
      <c r="E41" s="594"/>
      <c r="F41" s="594" t="s">
        <v>723</v>
      </c>
      <c r="G41" s="594"/>
      <c r="H41" s="351" t="s">
        <v>846</v>
      </c>
      <c r="I41" s="348" t="s">
        <v>20</v>
      </c>
      <c r="J41" s="48"/>
      <c r="L41" s="98"/>
      <c r="M41" s="98"/>
      <c r="N41" s="98"/>
      <c r="O41" s="98"/>
      <c r="P41" s="98"/>
      <c r="Q41" s="98"/>
      <c r="R41" s="98"/>
      <c r="S41" s="98"/>
      <c r="T41" s="98"/>
      <c r="U41" s="98"/>
      <c r="V41" s="98"/>
      <c r="W41" s="98"/>
      <c r="X41" s="98"/>
      <c r="Y41" s="98"/>
      <c r="Z41" s="98"/>
      <c r="AA41" s="98"/>
      <c r="AB41" s="98"/>
      <c r="AC41" s="98"/>
      <c r="AD41" s="98"/>
      <c r="AE41" s="98"/>
      <c r="AF41" s="98"/>
      <c r="AG41" s="98"/>
      <c r="AH41" s="98"/>
      <c r="AI41" s="98"/>
      <c r="AJ41" s="98"/>
      <c r="AK41" s="98"/>
      <c r="AL41" s="98"/>
      <c r="AM41" s="98"/>
      <c r="AN41" s="98"/>
      <c r="AO41" s="98"/>
      <c r="AP41" s="98"/>
      <c r="AQ41" s="98"/>
      <c r="AR41" s="98"/>
      <c r="AS41" s="98"/>
      <c r="AT41" s="98"/>
      <c r="AU41" s="98"/>
      <c r="AV41" s="98"/>
      <c r="AW41" s="98"/>
      <c r="AX41" s="98"/>
      <c r="AY41" s="98"/>
      <c r="AZ41" s="98"/>
    </row>
    <row r="42" spans="1:52" s="11" customFormat="1" ht="21" customHeight="1" x14ac:dyDescent="0.25">
      <c r="A42" s="19"/>
      <c r="B42" s="47"/>
      <c r="C42" s="299"/>
      <c r="D42" s="595" t="s">
        <v>825</v>
      </c>
      <c r="E42" s="596"/>
      <c r="F42" s="596"/>
      <c r="G42" s="596"/>
      <c r="H42" s="596"/>
      <c r="I42" s="597"/>
      <c r="J42" s="48"/>
      <c r="L42" s="98"/>
      <c r="M42" s="98"/>
      <c r="N42" s="98"/>
      <c r="O42" s="98"/>
      <c r="P42" s="98"/>
      <c r="Q42" s="98"/>
      <c r="R42" s="98"/>
      <c r="S42" s="98"/>
      <c r="T42" s="98"/>
      <c r="U42" s="98"/>
      <c r="V42" s="98"/>
      <c r="W42" s="98"/>
      <c r="X42" s="98"/>
      <c r="Y42" s="98"/>
      <c r="Z42" s="98"/>
      <c r="AA42" s="98"/>
      <c r="AB42" s="98"/>
      <c r="AC42" s="98"/>
      <c r="AD42" s="98"/>
      <c r="AE42" s="98"/>
      <c r="AF42" s="98"/>
      <c r="AG42" s="98"/>
      <c r="AH42" s="98"/>
      <c r="AI42" s="98"/>
      <c r="AJ42" s="98"/>
      <c r="AK42" s="98"/>
      <c r="AL42" s="98"/>
      <c r="AM42" s="98"/>
      <c r="AN42" s="98"/>
      <c r="AO42" s="98"/>
      <c r="AP42" s="98"/>
      <c r="AQ42" s="98"/>
      <c r="AR42" s="98"/>
      <c r="AS42" s="98"/>
      <c r="AT42" s="98"/>
      <c r="AU42" s="98"/>
      <c r="AV42" s="98"/>
      <c r="AW42" s="98"/>
      <c r="AX42" s="98"/>
      <c r="AY42" s="98"/>
      <c r="AZ42" s="98"/>
    </row>
    <row r="43" spans="1:52" s="11" customFormat="1" ht="63" customHeight="1" x14ac:dyDescent="0.25">
      <c r="A43" s="19"/>
      <c r="B43" s="47"/>
      <c r="C43" s="299"/>
      <c r="D43" s="594" t="s">
        <v>847</v>
      </c>
      <c r="E43" s="594"/>
      <c r="F43" s="594" t="s">
        <v>728</v>
      </c>
      <c r="G43" s="594"/>
      <c r="H43" s="350" t="s">
        <v>858</v>
      </c>
      <c r="I43" s="348" t="s">
        <v>850</v>
      </c>
      <c r="J43" s="48"/>
      <c r="L43" s="98"/>
      <c r="M43" s="98"/>
      <c r="N43" s="98"/>
      <c r="O43" s="98"/>
      <c r="P43" s="98"/>
      <c r="Q43" s="98"/>
      <c r="R43" s="98"/>
      <c r="S43" s="98"/>
      <c r="T43" s="98"/>
      <c r="U43" s="98"/>
      <c r="V43" s="98"/>
      <c r="W43" s="98"/>
      <c r="X43" s="98"/>
      <c r="Y43" s="98"/>
      <c r="Z43" s="98"/>
      <c r="AA43" s="98"/>
      <c r="AB43" s="98"/>
      <c r="AC43" s="98"/>
      <c r="AD43" s="98"/>
      <c r="AE43" s="98"/>
      <c r="AF43" s="98"/>
      <c r="AG43" s="98"/>
      <c r="AH43" s="98"/>
      <c r="AI43" s="98"/>
      <c r="AJ43" s="98"/>
      <c r="AK43" s="98"/>
      <c r="AL43" s="98"/>
      <c r="AM43" s="98"/>
      <c r="AN43" s="98"/>
      <c r="AO43" s="98"/>
      <c r="AP43" s="98"/>
      <c r="AQ43" s="98"/>
      <c r="AR43" s="98"/>
      <c r="AS43" s="98"/>
      <c r="AT43" s="98"/>
      <c r="AU43" s="98"/>
      <c r="AV43" s="98"/>
      <c r="AW43" s="98"/>
      <c r="AX43" s="98"/>
      <c r="AY43" s="98"/>
      <c r="AZ43" s="98"/>
    </row>
    <row r="44" spans="1:52" s="11" customFormat="1" ht="21" customHeight="1" x14ac:dyDescent="0.25">
      <c r="A44" s="19"/>
      <c r="B44" s="47"/>
      <c r="C44" s="299"/>
      <c r="D44" s="595" t="s">
        <v>826</v>
      </c>
      <c r="E44" s="596"/>
      <c r="F44" s="596"/>
      <c r="G44" s="596"/>
      <c r="H44" s="596"/>
      <c r="I44" s="597"/>
      <c r="J44" s="48"/>
      <c r="L44" s="98"/>
      <c r="M44" s="98"/>
      <c r="N44" s="98"/>
      <c r="O44" s="98"/>
      <c r="P44" s="98"/>
      <c r="Q44" s="98"/>
      <c r="R44" s="98"/>
      <c r="S44" s="98"/>
      <c r="T44" s="98"/>
      <c r="U44" s="98"/>
      <c r="V44" s="98"/>
      <c r="W44" s="98"/>
      <c r="X44" s="98"/>
      <c r="Y44" s="98"/>
      <c r="Z44" s="98"/>
      <c r="AA44" s="98"/>
      <c r="AB44" s="98"/>
      <c r="AC44" s="98"/>
      <c r="AD44" s="98"/>
      <c r="AE44" s="98"/>
      <c r="AF44" s="98"/>
      <c r="AG44" s="98"/>
      <c r="AH44" s="98"/>
      <c r="AI44" s="98"/>
      <c r="AJ44" s="98"/>
      <c r="AK44" s="98"/>
      <c r="AL44" s="98"/>
      <c r="AM44" s="98"/>
      <c r="AN44" s="98"/>
      <c r="AO44" s="98"/>
      <c r="AP44" s="98"/>
      <c r="AQ44" s="98"/>
      <c r="AR44" s="98"/>
      <c r="AS44" s="98"/>
      <c r="AT44" s="98"/>
      <c r="AU44" s="98"/>
      <c r="AV44" s="98"/>
      <c r="AW44" s="98"/>
      <c r="AX44" s="98"/>
      <c r="AY44" s="98"/>
      <c r="AZ44" s="98"/>
    </row>
    <row r="45" spans="1:52" s="11" customFormat="1" ht="30.75" thickBot="1" x14ac:dyDescent="0.3">
      <c r="A45" s="19"/>
      <c r="B45" s="47"/>
      <c r="C45" s="299"/>
      <c r="D45" s="594" t="s">
        <v>848</v>
      </c>
      <c r="E45" s="594"/>
      <c r="F45" s="594" t="s">
        <v>725</v>
      </c>
      <c r="G45" s="594"/>
      <c r="H45" s="350" t="s">
        <v>849</v>
      </c>
      <c r="I45" s="348" t="s">
        <v>20</v>
      </c>
      <c r="J45" s="48"/>
      <c r="L45" s="98"/>
      <c r="M45" s="98"/>
      <c r="N45" s="98"/>
      <c r="O45" s="98"/>
      <c r="P45" s="98"/>
      <c r="Q45" s="98"/>
      <c r="R45" s="98"/>
      <c r="S45" s="98"/>
      <c r="T45" s="98"/>
      <c r="U45" s="98"/>
      <c r="V45" s="98"/>
      <c r="W45" s="98"/>
      <c r="X45" s="98"/>
      <c r="Y45" s="98"/>
      <c r="Z45" s="98"/>
      <c r="AA45" s="98"/>
      <c r="AB45" s="98"/>
      <c r="AC45" s="98"/>
      <c r="AD45" s="98"/>
      <c r="AE45" s="98"/>
      <c r="AF45" s="98"/>
      <c r="AG45" s="98"/>
      <c r="AH45" s="98"/>
      <c r="AI45" s="98"/>
      <c r="AJ45" s="98"/>
      <c r="AK45" s="98"/>
      <c r="AL45" s="98"/>
      <c r="AM45" s="98"/>
      <c r="AN45" s="98"/>
      <c r="AO45" s="98"/>
      <c r="AP45" s="98"/>
      <c r="AQ45" s="98"/>
      <c r="AR45" s="98"/>
      <c r="AS45" s="98"/>
      <c r="AT45" s="98"/>
      <c r="AU45" s="98"/>
      <c r="AV45" s="98"/>
      <c r="AW45" s="98"/>
      <c r="AX45" s="98"/>
      <c r="AY45" s="98"/>
      <c r="AZ45" s="98"/>
    </row>
    <row r="46" spans="1:52" ht="18.75" customHeight="1" thickBot="1" x14ac:dyDescent="0.3">
      <c r="A46" s="20"/>
      <c r="B46" s="47"/>
      <c r="C46" s="44"/>
      <c r="D46" s="44"/>
      <c r="E46" s="44"/>
      <c r="F46" s="44"/>
      <c r="G46" s="44"/>
      <c r="H46" s="110" t="s">
        <v>248</v>
      </c>
      <c r="I46" s="353" t="s">
        <v>20</v>
      </c>
      <c r="J46" s="48"/>
      <c r="L46" s="98"/>
      <c r="M46" s="98"/>
      <c r="N46" s="98"/>
      <c r="O46" s="98"/>
      <c r="P46" s="98"/>
      <c r="Q46" s="98"/>
      <c r="R46" s="98"/>
      <c r="S46" s="98"/>
      <c r="T46" s="98"/>
      <c r="U46" s="98"/>
      <c r="V46" s="98"/>
      <c r="W46" s="98"/>
      <c r="X46" s="98"/>
      <c r="Y46" s="98"/>
      <c r="Z46" s="98"/>
      <c r="AA46" s="98"/>
      <c r="AB46" s="98"/>
      <c r="AC46" s="98"/>
      <c r="AD46" s="98"/>
      <c r="AE46" s="98"/>
      <c r="AF46" s="98"/>
      <c r="AG46" s="98"/>
      <c r="AH46" s="98"/>
      <c r="AI46" s="98"/>
      <c r="AJ46" s="98"/>
      <c r="AK46" s="98"/>
      <c r="AL46" s="98"/>
      <c r="AM46" s="98"/>
      <c r="AN46" s="98"/>
      <c r="AO46" s="98"/>
      <c r="AP46" s="98"/>
      <c r="AQ46" s="98"/>
      <c r="AR46" s="98"/>
      <c r="AS46" s="98"/>
      <c r="AT46" s="98"/>
      <c r="AU46" s="98"/>
      <c r="AV46" s="98"/>
      <c r="AW46" s="98"/>
      <c r="AX46" s="98"/>
      <c r="AY46" s="98"/>
      <c r="AZ46" s="98"/>
    </row>
    <row r="47" spans="1:52" ht="15.75" thickBot="1" x14ac:dyDescent="0.3">
      <c r="A47" s="20"/>
      <c r="B47" s="47"/>
      <c r="C47" s="44"/>
      <c r="D47" s="143" t="s">
        <v>274</v>
      </c>
      <c r="E47" s="146"/>
      <c r="F47" s="44"/>
      <c r="G47" s="44"/>
      <c r="H47" s="111"/>
      <c r="I47" s="44"/>
      <c r="J47" s="48"/>
      <c r="L47" s="98"/>
      <c r="M47" s="98"/>
      <c r="N47" s="98"/>
      <c r="O47" s="98"/>
      <c r="P47" s="98"/>
      <c r="Q47" s="98"/>
      <c r="R47" s="98"/>
      <c r="S47" s="98"/>
      <c r="T47" s="98"/>
      <c r="U47" s="98"/>
      <c r="V47" s="98"/>
      <c r="W47" s="98"/>
      <c r="X47" s="98"/>
      <c r="Y47" s="98"/>
      <c r="Z47" s="98"/>
      <c r="AA47" s="98"/>
      <c r="AB47" s="98"/>
      <c r="AC47" s="98"/>
      <c r="AD47" s="98"/>
      <c r="AE47" s="98"/>
      <c r="AF47" s="98"/>
      <c r="AG47" s="98"/>
      <c r="AH47" s="98"/>
      <c r="AI47" s="98"/>
      <c r="AJ47" s="98"/>
      <c r="AK47" s="98"/>
      <c r="AL47" s="98"/>
      <c r="AM47" s="98"/>
      <c r="AN47" s="98"/>
      <c r="AO47" s="98"/>
      <c r="AP47" s="98"/>
      <c r="AQ47" s="98"/>
      <c r="AR47" s="98"/>
      <c r="AS47" s="98"/>
      <c r="AT47" s="98"/>
      <c r="AU47" s="98"/>
      <c r="AV47" s="98"/>
      <c r="AW47" s="98"/>
      <c r="AX47" s="98"/>
      <c r="AY47" s="98"/>
      <c r="AZ47" s="98"/>
    </row>
    <row r="48" spans="1:52" ht="15.75" thickBot="1" x14ac:dyDescent="0.3">
      <c r="A48" s="20"/>
      <c r="B48" s="47"/>
      <c r="C48" s="44"/>
      <c r="D48" s="85" t="s">
        <v>60</v>
      </c>
      <c r="E48" s="560" t="s">
        <v>892</v>
      </c>
      <c r="F48" s="561"/>
      <c r="G48" s="561"/>
      <c r="H48" s="562"/>
      <c r="I48" s="44"/>
      <c r="J48" s="48"/>
      <c r="L48" s="98"/>
      <c r="M48" s="98"/>
      <c r="N48" s="98"/>
      <c r="O48" s="98"/>
      <c r="P48" s="98"/>
      <c r="Q48" s="98"/>
      <c r="R48" s="98"/>
      <c r="S48" s="98"/>
      <c r="T48" s="98"/>
      <c r="U48" s="98"/>
      <c r="V48" s="98"/>
      <c r="W48" s="98"/>
      <c r="X48" s="98"/>
      <c r="Y48" s="98"/>
      <c r="Z48" s="98"/>
      <c r="AA48" s="98"/>
      <c r="AB48" s="98"/>
      <c r="AC48" s="98"/>
      <c r="AD48" s="98"/>
      <c r="AE48" s="98"/>
      <c r="AF48" s="98"/>
      <c r="AG48" s="98"/>
      <c r="AH48" s="98"/>
      <c r="AI48" s="98"/>
      <c r="AJ48" s="98"/>
      <c r="AK48" s="98"/>
      <c r="AL48" s="98"/>
      <c r="AM48" s="98"/>
      <c r="AN48" s="98"/>
      <c r="AO48" s="98"/>
      <c r="AP48" s="98"/>
      <c r="AQ48" s="98"/>
      <c r="AR48" s="98"/>
      <c r="AS48" s="98"/>
      <c r="AT48" s="98"/>
      <c r="AU48" s="98"/>
      <c r="AV48" s="98"/>
      <c r="AW48" s="98"/>
      <c r="AX48" s="98"/>
      <c r="AY48" s="98"/>
      <c r="AZ48" s="98"/>
    </row>
    <row r="49" spans="1:52" ht="15.75" thickBot="1" x14ac:dyDescent="0.3">
      <c r="A49" s="20"/>
      <c r="B49" s="47"/>
      <c r="C49" s="44"/>
      <c r="D49" s="85" t="s">
        <v>62</v>
      </c>
      <c r="E49" s="563" t="s">
        <v>886</v>
      </c>
      <c r="F49" s="564"/>
      <c r="G49" s="564"/>
      <c r="H49" s="565"/>
      <c r="I49" s="44"/>
      <c r="J49" s="48"/>
      <c r="L49" s="98"/>
      <c r="M49" s="98"/>
      <c r="N49" s="98"/>
      <c r="O49" s="98"/>
      <c r="P49" s="98"/>
      <c r="Q49" s="98"/>
      <c r="R49" s="98"/>
      <c r="S49" s="98"/>
      <c r="T49" s="98"/>
      <c r="U49" s="98"/>
      <c r="V49" s="98"/>
      <c r="W49" s="98"/>
      <c r="X49" s="98"/>
      <c r="Y49" s="98"/>
      <c r="Z49" s="98"/>
      <c r="AA49" s="98"/>
      <c r="AB49" s="98"/>
      <c r="AC49" s="98"/>
      <c r="AD49" s="98"/>
      <c r="AE49" s="98"/>
      <c r="AF49" s="98"/>
      <c r="AG49" s="98"/>
      <c r="AH49" s="98"/>
      <c r="AI49" s="98"/>
      <c r="AJ49" s="98"/>
      <c r="AK49" s="98"/>
      <c r="AL49" s="98"/>
      <c r="AM49" s="98"/>
      <c r="AN49" s="98"/>
      <c r="AO49" s="98"/>
      <c r="AP49" s="98"/>
      <c r="AQ49" s="98"/>
      <c r="AR49" s="98"/>
      <c r="AS49" s="98"/>
      <c r="AT49" s="98"/>
      <c r="AU49" s="98"/>
      <c r="AV49" s="98"/>
      <c r="AW49" s="98"/>
      <c r="AX49" s="98"/>
      <c r="AY49" s="98"/>
      <c r="AZ49" s="98"/>
    </row>
    <row r="50" spans="1:52" x14ac:dyDescent="0.25">
      <c r="A50" s="20"/>
      <c r="B50" s="47"/>
      <c r="C50" s="44"/>
      <c r="D50" s="44"/>
      <c r="E50" s="44"/>
      <c r="F50" s="44"/>
      <c r="G50" s="44"/>
      <c r="H50" s="111"/>
      <c r="I50" s="44"/>
      <c r="J50" s="48"/>
      <c r="L50" s="98"/>
      <c r="M50" s="98"/>
      <c r="N50" s="98"/>
      <c r="O50" s="98"/>
      <c r="P50" s="98"/>
      <c r="Q50" s="98"/>
      <c r="R50" s="98"/>
      <c r="S50" s="98"/>
      <c r="T50" s="98"/>
      <c r="U50" s="98"/>
      <c r="V50" s="98"/>
      <c r="W50" s="98"/>
      <c r="X50" s="98"/>
      <c r="Y50" s="98"/>
      <c r="Z50" s="98"/>
      <c r="AA50" s="98"/>
      <c r="AB50" s="98"/>
      <c r="AC50" s="98"/>
      <c r="AD50" s="98"/>
      <c r="AE50" s="98"/>
      <c r="AF50" s="98"/>
      <c r="AG50" s="98"/>
      <c r="AH50" s="98"/>
      <c r="AI50" s="98"/>
      <c r="AJ50" s="98"/>
      <c r="AK50" s="98"/>
      <c r="AL50" s="98"/>
      <c r="AM50" s="98"/>
      <c r="AN50" s="98"/>
      <c r="AO50" s="98"/>
      <c r="AP50" s="98"/>
      <c r="AQ50" s="98"/>
      <c r="AR50" s="98"/>
      <c r="AS50" s="98"/>
      <c r="AT50" s="98"/>
      <c r="AU50" s="98"/>
      <c r="AV50" s="98"/>
      <c r="AW50" s="98"/>
      <c r="AX50" s="98"/>
      <c r="AY50" s="98"/>
      <c r="AZ50" s="98"/>
    </row>
    <row r="51" spans="1:52" s="11" customFormat="1" ht="30.75" customHeight="1" thickBot="1" x14ac:dyDescent="0.3">
      <c r="A51" s="19"/>
      <c r="B51" s="47"/>
      <c r="C51" s="531" t="s">
        <v>222</v>
      </c>
      <c r="D51" s="531"/>
      <c r="E51" s="531"/>
      <c r="F51" s="531"/>
      <c r="G51" s="531"/>
      <c r="H51" s="531"/>
      <c r="I51" s="105"/>
      <c r="J51" s="48"/>
      <c r="L51" s="98"/>
      <c r="M51" s="98"/>
      <c r="N51" s="98"/>
      <c r="O51" s="98"/>
      <c r="P51" s="98"/>
      <c r="Q51" s="98"/>
      <c r="R51" s="98"/>
      <c r="S51" s="98"/>
      <c r="T51" s="98"/>
      <c r="U51" s="98"/>
      <c r="V51" s="98"/>
      <c r="W51" s="98"/>
      <c r="X51" s="98"/>
      <c r="Y51" s="98"/>
      <c r="Z51" s="98"/>
      <c r="AA51" s="98"/>
      <c r="AB51" s="98"/>
      <c r="AC51" s="98"/>
      <c r="AD51" s="98"/>
      <c r="AE51" s="98"/>
      <c r="AF51" s="98"/>
      <c r="AG51" s="98"/>
      <c r="AH51" s="98"/>
      <c r="AI51" s="98"/>
      <c r="AJ51" s="98"/>
      <c r="AK51" s="98"/>
      <c r="AL51" s="98"/>
      <c r="AM51" s="98"/>
      <c r="AN51" s="98"/>
      <c r="AO51" s="98"/>
      <c r="AP51" s="98"/>
      <c r="AQ51" s="98"/>
      <c r="AR51" s="98"/>
      <c r="AS51" s="98"/>
      <c r="AT51" s="98"/>
      <c r="AU51" s="98"/>
      <c r="AV51" s="98"/>
      <c r="AW51" s="98"/>
      <c r="AX51" s="98"/>
      <c r="AY51" s="98"/>
      <c r="AZ51" s="98"/>
    </row>
    <row r="52" spans="1:52" s="11" customFormat="1" ht="30.75" customHeight="1" x14ac:dyDescent="0.25">
      <c r="A52" s="19"/>
      <c r="B52" s="47"/>
      <c r="C52" s="372"/>
      <c r="D52" s="569" t="s">
        <v>894</v>
      </c>
      <c r="E52" s="570"/>
      <c r="F52" s="570"/>
      <c r="G52" s="570"/>
      <c r="H52" s="570"/>
      <c r="I52" s="571"/>
      <c r="J52" s="48"/>
      <c r="L52" s="98"/>
      <c r="M52" s="98"/>
      <c r="N52" s="98"/>
      <c r="O52" s="98"/>
      <c r="P52" s="98"/>
      <c r="Q52" s="98"/>
      <c r="R52" s="98"/>
      <c r="S52" s="98"/>
      <c r="T52" s="98"/>
      <c r="U52" s="98"/>
      <c r="V52" s="98"/>
      <c r="W52" s="98"/>
      <c r="X52" s="98"/>
      <c r="Y52" s="98"/>
      <c r="Z52" s="98"/>
      <c r="AA52" s="98"/>
      <c r="AB52" s="98"/>
      <c r="AC52" s="98"/>
      <c r="AD52" s="98"/>
      <c r="AE52" s="98"/>
      <c r="AF52" s="98"/>
      <c r="AG52" s="98"/>
      <c r="AH52" s="98"/>
      <c r="AI52" s="98"/>
      <c r="AJ52" s="98"/>
      <c r="AK52" s="98"/>
      <c r="AL52" s="98"/>
      <c r="AM52" s="98"/>
      <c r="AN52" s="98"/>
      <c r="AO52" s="98"/>
      <c r="AP52" s="98"/>
      <c r="AQ52" s="98"/>
      <c r="AR52" s="98"/>
      <c r="AS52" s="98"/>
      <c r="AT52" s="98"/>
      <c r="AU52" s="98"/>
      <c r="AV52" s="98"/>
      <c r="AW52" s="98"/>
      <c r="AX52" s="98"/>
      <c r="AY52" s="98"/>
      <c r="AZ52" s="98"/>
    </row>
    <row r="53" spans="1:52" s="11" customFormat="1" ht="30.75" customHeight="1" x14ac:dyDescent="0.25">
      <c r="A53" s="19"/>
      <c r="B53" s="47"/>
      <c r="C53" s="372"/>
      <c r="D53" s="572"/>
      <c r="E53" s="573"/>
      <c r="F53" s="573"/>
      <c r="G53" s="573"/>
      <c r="H53" s="573"/>
      <c r="I53" s="574"/>
      <c r="J53" s="48"/>
      <c r="L53" s="98"/>
      <c r="M53" s="98"/>
      <c r="N53" s="98"/>
      <c r="O53" s="98"/>
      <c r="P53" s="98"/>
      <c r="Q53" s="98"/>
      <c r="R53" s="98"/>
      <c r="S53" s="98"/>
      <c r="T53" s="98"/>
      <c r="U53" s="98"/>
      <c r="V53" s="98"/>
      <c r="W53" s="98"/>
      <c r="X53" s="98"/>
      <c r="Y53" s="98"/>
      <c r="Z53" s="98"/>
      <c r="AA53" s="98"/>
      <c r="AB53" s="98"/>
      <c r="AC53" s="98"/>
      <c r="AD53" s="98"/>
      <c r="AE53" s="98"/>
      <c r="AF53" s="98"/>
      <c r="AG53" s="98"/>
      <c r="AH53" s="98"/>
      <c r="AI53" s="98"/>
      <c r="AJ53" s="98"/>
      <c r="AK53" s="98"/>
      <c r="AL53" s="98"/>
      <c r="AM53" s="98"/>
      <c r="AN53" s="98"/>
      <c r="AO53" s="98"/>
      <c r="AP53" s="98"/>
      <c r="AQ53" s="98"/>
      <c r="AR53" s="98"/>
      <c r="AS53" s="98"/>
      <c r="AT53" s="98"/>
      <c r="AU53" s="98"/>
      <c r="AV53" s="98"/>
      <c r="AW53" s="98"/>
      <c r="AX53" s="98"/>
      <c r="AY53" s="98"/>
      <c r="AZ53" s="98"/>
    </row>
    <row r="54" spans="1:52" s="11" customFormat="1" ht="24" customHeight="1" x14ac:dyDescent="0.25">
      <c r="A54" s="19"/>
      <c r="B54" s="47"/>
      <c r="C54" s="372"/>
      <c r="D54" s="572"/>
      <c r="E54" s="573"/>
      <c r="F54" s="573"/>
      <c r="G54" s="573"/>
      <c r="H54" s="573"/>
      <c r="I54" s="574"/>
      <c r="J54" s="48"/>
      <c r="L54" s="98"/>
      <c r="M54" s="98"/>
      <c r="N54" s="98"/>
      <c r="O54" s="98"/>
      <c r="P54" s="98"/>
      <c r="Q54" s="98"/>
      <c r="R54" s="98"/>
      <c r="S54" s="98"/>
      <c r="T54" s="98"/>
      <c r="U54" s="98"/>
      <c r="V54" s="98"/>
      <c r="W54" s="98"/>
      <c r="X54" s="98"/>
      <c r="Y54" s="98"/>
      <c r="Z54" s="98"/>
      <c r="AA54" s="98"/>
      <c r="AB54" s="98"/>
      <c r="AC54" s="98"/>
      <c r="AD54" s="98"/>
      <c r="AE54" s="98"/>
      <c r="AF54" s="98"/>
      <c r="AG54" s="98"/>
      <c r="AH54" s="98"/>
      <c r="AI54" s="98"/>
      <c r="AJ54" s="98"/>
      <c r="AK54" s="98"/>
      <c r="AL54" s="98"/>
      <c r="AM54" s="98"/>
      <c r="AN54" s="98"/>
      <c r="AO54" s="98"/>
      <c r="AP54" s="98"/>
      <c r="AQ54" s="98"/>
      <c r="AR54" s="98"/>
      <c r="AS54" s="98"/>
      <c r="AT54" s="98"/>
      <c r="AU54" s="98"/>
      <c r="AV54" s="98"/>
      <c r="AW54" s="98"/>
      <c r="AX54" s="98"/>
      <c r="AY54" s="98"/>
      <c r="AZ54" s="98"/>
    </row>
    <row r="55" spans="1:52" s="11" customFormat="1" ht="20.25" customHeight="1" thickBot="1" x14ac:dyDescent="0.3">
      <c r="A55" s="19"/>
      <c r="B55" s="47"/>
      <c r="C55" s="372"/>
      <c r="D55" s="575"/>
      <c r="E55" s="576"/>
      <c r="F55" s="576"/>
      <c r="G55" s="576"/>
      <c r="H55" s="576"/>
      <c r="I55" s="577"/>
      <c r="J55" s="48"/>
      <c r="L55" s="98"/>
      <c r="M55" s="98"/>
      <c r="N55" s="98"/>
      <c r="O55" s="98"/>
      <c r="P55" s="98"/>
      <c r="Q55" s="98"/>
      <c r="R55" s="98"/>
      <c r="S55" s="98"/>
      <c r="T55" s="98"/>
      <c r="U55" s="98"/>
      <c r="V55" s="98"/>
      <c r="W55" s="98"/>
      <c r="X55" s="98"/>
      <c r="Y55" s="98"/>
      <c r="Z55" s="98"/>
      <c r="AA55" s="98"/>
      <c r="AB55" s="98"/>
      <c r="AC55" s="98"/>
      <c r="AD55" s="98"/>
      <c r="AE55" s="98"/>
      <c r="AF55" s="98"/>
      <c r="AG55" s="98"/>
      <c r="AH55" s="98"/>
      <c r="AI55" s="98"/>
      <c r="AJ55" s="98"/>
      <c r="AK55" s="98"/>
      <c r="AL55" s="98"/>
      <c r="AM55" s="98"/>
      <c r="AN55" s="98"/>
      <c r="AO55" s="98"/>
      <c r="AP55" s="98"/>
      <c r="AQ55" s="98"/>
      <c r="AR55" s="98"/>
      <c r="AS55" s="98"/>
      <c r="AT55" s="98"/>
      <c r="AU55" s="98"/>
      <c r="AV55" s="98"/>
      <c r="AW55" s="98"/>
      <c r="AX55" s="98"/>
      <c r="AY55" s="98"/>
      <c r="AZ55" s="98"/>
    </row>
    <row r="56" spans="1:52" s="11" customFormat="1" x14ac:dyDescent="0.25">
      <c r="A56" s="19"/>
      <c r="B56" s="47"/>
      <c r="C56" s="372"/>
      <c r="D56" s="372"/>
      <c r="E56" s="372"/>
      <c r="F56" s="372"/>
      <c r="G56" s="372"/>
      <c r="H56" s="105"/>
      <c r="I56" s="105"/>
      <c r="J56" s="48"/>
      <c r="L56" s="98"/>
      <c r="M56" s="98"/>
      <c r="N56" s="98"/>
      <c r="O56" s="98"/>
      <c r="P56" s="98"/>
      <c r="Q56" s="98"/>
      <c r="R56" s="98"/>
      <c r="S56" s="98"/>
      <c r="T56" s="98"/>
      <c r="U56" s="98"/>
      <c r="V56" s="98"/>
      <c r="W56" s="98"/>
      <c r="X56" s="98"/>
      <c r="Y56" s="98"/>
      <c r="Z56" s="98"/>
      <c r="AA56" s="98"/>
      <c r="AB56" s="98"/>
      <c r="AC56" s="98"/>
      <c r="AD56" s="98"/>
      <c r="AE56" s="98"/>
      <c r="AF56" s="98"/>
      <c r="AG56" s="98"/>
      <c r="AH56" s="98"/>
      <c r="AI56" s="98"/>
      <c r="AJ56" s="98"/>
      <c r="AK56" s="98"/>
      <c r="AL56" s="98"/>
      <c r="AM56" s="98"/>
      <c r="AN56" s="98"/>
      <c r="AO56" s="98"/>
      <c r="AP56" s="98"/>
      <c r="AQ56" s="98"/>
      <c r="AR56" s="98"/>
      <c r="AS56" s="98"/>
      <c r="AT56" s="98"/>
      <c r="AU56" s="98"/>
      <c r="AV56" s="98"/>
      <c r="AW56" s="98"/>
      <c r="AX56" s="98"/>
      <c r="AY56" s="98"/>
      <c r="AZ56" s="98"/>
    </row>
    <row r="57" spans="1:52" x14ac:dyDescent="0.25">
      <c r="A57" s="20"/>
      <c r="B57" s="47"/>
      <c r="C57" s="44"/>
      <c r="D57" s="44"/>
      <c r="E57" s="44"/>
      <c r="F57" s="44"/>
      <c r="G57" s="44"/>
      <c r="H57" s="111"/>
      <c r="I57" s="44"/>
      <c r="J57" s="48"/>
      <c r="L57" s="98"/>
      <c r="M57" s="98"/>
      <c r="N57" s="98"/>
      <c r="O57" s="98"/>
      <c r="P57" s="98"/>
      <c r="Q57" s="98"/>
      <c r="R57" s="98"/>
      <c r="S57" s="98"/>
      <c r="T57" s="98"/>
      <c r="U57" s="98"/>
      <c r="V57" s="98"/>
      <c r="W57" s="98"/>
      <c r="X57" s="98"/>
      <c r="Y57" s="98"/>
      <c r="Z57" s="98"/>
      <c r="AA57" s="98"/>
      <c r="AB57" s="98"/>
      <c r="AC57" s="98"/>
      <c r="AD57" s="98"/>
      <c r="AE57" s="98"/>
      <c r="AF57" s="98"/>
      <c r="AG57" s="98"/>
      <c r="AH57" s="98"/>
      <c r="AI57" s="98"/>
      <c r="AJ57" s="98"/>
      <c r="AK57" s="98"/>
      <c r="AL57" s="98"/>
      <c r="AM57" s="98"/>
      <c r="AN57" s="98"/>
      <c r="AO57" s="98"/>
      <c r="AP57" s="98"/>
      <c r="AQ57" s="98"/>
      <c r="AR57" s="98"/>
      <c r="AS57" s="98"/>
      <c r="AT57" s="98"/>
      <c r="AU57" s="98"/>
      <c r="AV57" s="98"/>
      <c r="AW57" s="98"/>
      <c r="AX57" s="98"/>
      <c r="AY57" s="98"/>
      <c r="AZ57" s="98"/>
    </row>
    <row r="58" spans="1:52" x14ac:dyDescent="0.25">
      <c r="A58" s="20"/>
      <c r="B58" s="47"/>
      <c r="C58" s="44"/>
      <c r="D58" s="44"/>
      <c r="E58" s="44"/>
      <c r="F58" s="44"/>
      <c r="G58" s="44"/>
      <c r="H58" s="111"/>
      <c r="I58" s="44"/>
      <c r="J58" s="48"/>
      <c r="L58" s="98"/>
      <c r="M58" s="98"/>
      <c r="N58" s="98"/>
      <c r="O58" s="98"/>
      <c r="P58" s="98"/>
      <c r="Q58" s="98"/>
      <c r="R58" s="98"/>
      <c r="S58" s="98"/>
      <c r="T58" s="98"/>
      <c r="U58" s="98"/>
      <c r="V58" s="98"/>
      <c r="W58" s="98"/>
      <c r="X58" s="98"/>
      <c r="Y58" s="98"/>
      <c r="Z58" s="98"/>
      <c r="AA58" s="98"/>
      <c r="AB58" s="98"/>
      <c r="AC58" s="98"/>
      <c r="AD58" s="98"/>
      <c r="AE58" s="98"/>
      <c r="AF58" s="98"/>
      <c r="AG58" s="98"/>
      <c r="AH58" s="98"/>
      <c r="AI58" s="98"/>
      <c r="AJ58" s="98"/>
      <c r="AK58" s="98"/>
      <c r="AL58" s="98"/>
      <c r="AM58" s="98"/>
      <c r="AN58" s="98"/>
      <c r="AO58" s="98"/>
      <c r="AP58" s="98"/>
      <c r="AQ58" s="98"/>
      <c r="AR58" s="98"/>
      <c r="AS58" s="98"/>
      <c r="AT58" s="98"/>
      <c r="AU58" s="98"/>
      <c r="AV58" s="98"/>
      <c r="AW58" s="98"/>
      <c r="AX58" s="98"/>
      <c r="AY58" s="98"/>
      <c r="AZ58" s="98"/>
    </row>
    <row r="59" spans="1:52" x14ac:dyDescent="0.25">
      <c r="A59" s="20"/>
      <c r="B59" s="47"/>
      <c r="C59" s="44"/>
      <c r="D59" s="44"/>
      <c r="E59" s="44"/>
      <c r="F59" s="44"/>
      <c r="G59" s="44"/>
      <c r="H59" s="111"/>
      <c r="I59" s="44"/>
      <c r="J59" s="48"/>
      <c r="L59" s="98"/>
      <c r="M59" s="98"/>
      <c r="N59" s="98"/>
      <c r="O59" s="98"/>
      <c r="P59" s="98"/>
      <c r="Q59" s="98"/>
      <c r="R59" s="98"/>
      <c r="S59" s="98"/>
      <c r="T59" s="98"/>
      <c r="U59" s="98"/>
      <c r="V59" s="98"/>
      <c r="W59" s="98"/>
      <c r="X59" s="98"/>
      <c r="Y59" s="98"/>
      <c r="Z59" s="98"/>
      <c r="AA59" s="98"/>
      <c r="AB59" s="98"/>
      <c r="AC59" s="98"/>
      <c r="AD59" s="98"/>
      <c r="AE59" s="98"/>
      <c r="AF59" s="98"/>
      <c r="AG59" s="98"/>
      <c r="AH59" s="98"/>
      <c r="AI59" s="98"/>
      <c r="AJ59" s="98"/>
      <c r="AK59" s="98"/>
      <c r="AL59" s="98"/>
      <c r="AM59" s="98"/>
      <c r="AN59" s="98"/>
      <c r="AO59" s="98"/>
      <c r="AP59" s="98"/>
      <c r="AQ59" s="98"/>
      <c r="AR59" s="98"/>
      <c r="AS59" s="98"/>
      <c r="AT59" s="98"/>
      <c r="AU59" s="98"/>
      <c r="AV59" s="98"/>
      <c r="AW59" s="98"/>
      <c r="AX59" s="98"/>
      <c r="AY59" s="98"/>
      <c r="AZ59" s="98"/>
    </row>
    <row r="60" spans="1:52" x14ac:dyDescent="0.25">
      <c r="A60" s="20"/>
      <c r="B60" s="47"/>
      <c r="C60" s="44"/>
      <c r="D60" s="44"/>
      <c r="E60" s="44"/>
      <c r="F60" s="44"/>
      <c r="G60" s="44"/>
      <c r="H60" s="111"/>
      <c r="I60" s="44"/>
      <c r="J60" s="48"/>
      <c r="L60" s="98"/>
      <c r="M60" s="98"/>
      <c r="N60" s="98"/>
      <c r="O60" s="98"/>
      <c r="P60" s="98"/>
      <c r="Q60" s="98"/>
      <c r="R60" s="98"/>
      <c r="S60" s="98"/>
      <c r="T60" s="98"/>
      <c r="U60" s="98"/>
      <c r="V60" s="98"/>
      <c r="W60" s="98"/>
      <c r="X60" s="98"/>
      <c r="Y60" s="98"/>
      <c r="Z60" s="98"/>
      <c r="AA60" s="98"/>
      <c r="AB60" s="98"/>
      <c r="AC60" s="98"/>
      <c r="AD60" s="98"/>
      <c r="AE60" s="98"/>
      <c r="AF60" s="98"/>
      <c r="AG60" s="98"/>
      <c r="AH60" s="98"/>
      <c r="AI60" s="98"/>
      <c r="AJ60" s="98"/>
      <c r="AK60" s="98"/>
      <c r="AL60" s="98"/>
      <c r="AM60" s="98"/>
      <c r="AN60" s="98"/>
      <c r="AO60" s="98"/>
      <c r="AP60" s="98"/>
      <c r="AQ60" s="98"/>
      <c r="AR60" s="98"/>
      <c r="AS60" s="98"/>
      <c r="AT60" s="98"/>
      <c r="AU60" s="98"/>
      <c r="AV60" s="98"/>
      <c r="AW60" s="98"/>
      <c r="AX60" s="98"/>
      <c r="AY60" s="98"/>
      <c r="AZ60" s="98"/>
    </row>
    <row r="61" spans="1:52" ht="15.75" customHeight="1" thickBot="1" x14ac:dyDescent="0.3">
      <c r="A61" s="20"/>
      <c r="B61" s="47"/>
      <c r="C61" s="50"/>
      <c r="D61" s="566" t="s">
        <v>247</v>
      </c>
      <c r="E61" s="566"/>
      <c r="F61" s="566" t="s">
        <v>251</v>
      </c>
      <c r="G61" s="566"/>
      <c r="H61" s="103" t="s">
        <v>252</v>
      </c>
      <c r="I61" s="103" t="s">
        <v>230</v>
      </c>
      <c r="J61" s="48"/>
      <c r="K61" s="6"/>
      <c r="L61" s="98"/>
      <c r="M61" s="98"/>
      <c r="N61" s="98"/>
      <c r="O61" s="98"/>
      <c r="P61" s="98"/>
      <c r="Q61" s="98"/>
      <c r="R61" s="98"/>
      <c r="S61" s="98"/>
      <c r="T61" s="98"/>
      <c r="U61" s="98"/>
      <c r="V61" s="98"/>
      <c r="W61" s="98"/>
      <c r="X61" s="98"/>
      <c r="Y61" s="98"/>
      <c r="Z61" s="98"/>
      <c r="AA61" s="98"/>
      <c r="AB61" s="98"/>
      <c r="AC61" s="98"/>
      <c r="AD61" s="98"/>
      <c r="AE61" s="98"/>
      <c r="AF61" s="98"/>
      <c r="AG61" s="98"/>
      <c r="AH61" s="98"/>
      <c r="AI61" s="98"/>
      <c r="AJ61" s="98"/>
      <c r="AK61" s="98"/>
      <c r="AL61" s="98"/>
      <c r="AM61" s="98"/>
      <c r="AN61" s="98"/>
      <c r="AO61" s="98"/>
      <c r="AP61" s="98"/>
      <c r="AQ61" s="98"/>
      <c r="AR61" s="98"/>
      <c r="AS61" s="98"/>
      <c r="AT61" s="98"/>
      <c r="AU61" s="98"/>
      <c r="AV61" s="98"/>
      <c r="AW61" s="98"/>
      <c r="AX61" s="98"/>
      <c r="AY61" s="98"/>
      <c r="AZ61" s="98"/>
    </row>
    <row r="62" spans="1:52" ht="39.950000000000003" customHeight="1" thickBot="1" x14ac:dyDescent="0.3">
      <c r="A62" s="20"/>
      <c r="B62" s="47"/>
      <c r="C62" s="102" t="s">
        <v>277</v>
      </c>
      <c r="D62" s="567"/>
      <c r="E62" s="568"/>
      <c r="F62" s="567"/>
      <c r="G62" s="568"/>
      <c r="H62" s="107"/>
      <c r="I62" s="107"/>
      <c r="J62" s="48"/>
      <c r="K62" s="6"/>
      <c r="L62" s="98"/>
      <c r="M62" s="98"/>
      <c r="N62" s="98"/>
      <c r="O62" s="98"/>
      <c r="P62" s="98"/>
      <c r="Q62" s="98"/>
      <c r="R62" s="98"/>
      <c r="S62" s="98"/>
      <c r="T62" s="98"/>
      <c r="U62" s="98"/>
      <c r="V62" s="98"/>
      <c r="W62" s="98"/>
      <c r="X62" s="98"/>
      <c r="Y62" s="98"/>
      <c r="Z62" s="98"/>
      <c r="AA62" s="98"/>
      <c r="AB62" s="98"/>
      <c r="AC62" s="98"/>
      <c r="AD62" s="98"/>
      <c r="AE62" s="98"/>
      <c r="AF62" s="98"/>
      <c r="AG62" s="98"/>
      <c r="AH62" s="98"/>
      <c r="AI62" s="98"/>
      <c r="AJ62" s="98"/>
      <c r="AK62" s="98"/>
      <c r="AL62" s="98"/>
      <c r="AM62" s="98"/>
      <c r="AN62" s="98"/>
      <c r="AO62" s="98"/>
      <c r="AP62" s="98"/>
      <c r="AQ62" s="98"/>
      <c r="AR62" s="98"/>
      <c r="AS62" s="98"/>
      <c r="AT62" s="98"/>
      <c r="AU62" s="98"/>
      <c r="AV62" s="98"/>
      <c r="AW62" s="98"/>
      <c r="AX62" s="98"/>
      <c r="AY62" s="98"/>
      <c r="AZ62" s="98"/>
    </row>
    <row r="63" spans="1:52" ht="39.950000000000003" customHeight="1" thickBot="1" x14ac:dyDescent="0.3">
      <c r="A63" s="20"/>
      <c r="B63" s="47"/>
      <c r="C63" s="102"/>
      <c r="D63" s="567"/>
      <c r="E63" s="568"/>
      <c r="F63" s="567"/>
      <c r="G63" s="568"/>
      <c r="H63" s="107"/>
      <c r="I63" s="107"/>
      <c r="J63" s="48"/>
      <c r="L63" s="98"/>
      <c r="M63" s="98"/>
      <c r="N63" s="98"/>
      <c r="O63" s="98"/>
      <c r="P63" s="98"/>
      <c r="Q63" s="98"/>
      <c r="R63" s="98"/>
      <c r="S63" s="98"/>
      <c r="T63" s="98"/>
      <c r="U63" s="98"/>
      <c r="V63" s="98"/>
      <c r="W63" s="98"/>
      <c r="X63" s="98"/>
      <c r="Y63" s="98"/>
      <c r="Z63" s="98"/>
      <c r="AA63" s="98"/>
      <c r="AB63" s="98"/>
      <c r="AC63" s="98"/>
      <c r="AD63" s="98"/>
      <c r="AE63" s="98"/>
      <c r="AF63" s="98"/>
      <c r="AG63" s="98"/>
      <c r="AH63" s="98"/>
      <c r="AI63" s="98"/>
      <c r="AJ63" s="98"/>
      <c r="AK63" s="98"/>
      <c r="AL63" s="98"/>
      <c r="AM63" s="98"/>
      <c r="AN63" s="98"/>
      <c r="AO63" s="98"/>
      <c r="AP63" s="98"/>
      <c r="AQ63" s="98"/>
      <c r="AR63" s="98"/>
      <c r="AS63" s="98"/>
      <c r="AT63" s="98"/>
      <c r="AU63" s="98"/>
      <c r="AV63" s="98"/>
      <c r="AW63" s="98"/>
      <c r="AX63" s="98"/>
      <c r="AY63" s="98"/>
      <c r="AZ63" s="98"/>
    </row>
    <row r="64" spans="1:52" ht="48" customHeight="1" thickBot="1" x14ac:dyDescent="0.3">
      <c r="A64" s="20"/>
      <c r="B64" s="47"/>
      <c r="C64" s="102"/>
      <c r="D64" s="567"/>
      <c r="E64" s="568"/>
      <c r="F64" s="567"/>
      <c r="G64" s="568"/>
      <c r="H64" s="107"/>
      <c r="I64" s="107"/>
      <c r="J64" s="48"/>
      <c r="L64" s="98"/>
      <c r="M64" s="98"/>
      <c r="N64" s="98"/>
      <c r="O64" s="98"/>
      <c r="P64" s="98"/>
      <c r="Q64" s="98"/>
      <c r="R64" s="98"/>
      <c r="S64" s="98"/>
      <c r="T64" s="98"/>
      <c r="U64" s="98"/>
      <c r="V64" s="98"/>
      <c r="W64" s="98"/>
      <c r="X64" s="98"/>
      <c r="Y64" s="98"/>
      <c r="Z64" s="98"/>
      <c r="AA64" s="98"/>
      <c r="AB64" s="98"/>
      <c r="AC64" s="98"/>
      <c r="AD64" s="98"/>
      <c r="AE64" s="98"/>
      <c r="AF64" s="98"/>
      <c r="AG64" s="98"/>
      <c r="AH64" s="98"/>
      <c r="AI64" s="98"/>
      <c r="AJ64" s="98"/>
      <c r="AK64" s="98"/>
      <c r="AL64" s="98"/>
      <c r="AM64" s="98"/>
      <c r="AN64" s="98"/>
      <c r="AO64" s="98"/>
      <c r="AP64" s="98"/>
      <c r="AQ64" s="98"/>
      <c r="AR64" s="98"/>
      <c r="AS64" s="98"/>
      <c r="AT64" s="98"/>
      <c r="AU64" s="98"/>
      <c r="AV64" s="98"/>
      <c r="AW64" s="98"/>
      <c r="AX64" s="98"/>
      <c r="AY64" s="98"/>
      <c r="AZ64" s="98"/>
    </row>
    <row r="65" spans="1:52" ht="21.75" customHeight="1" thickBot="1" x14ac:dyDescent="0.3">
      <c r="A65" s="20"/>
      <c r="B65" s="47"/>
      <c r="C65" s="44"/>
      <c r="D65" s="44"/>
      <c r="E65" s="44"/>
      <c r="F65" s="44"/>
      <c r="G65" s="44"/>
      <c r="H65" s="110" t="s">
        <v>248</v>
      </c>
      <c r="I65" s="112"/>
      <c r="J65" s="48"/>
      <c r="L65" s="98"/>
      <c r="M65" s="98"/>
      <c r="N65" s="98"/>
      <c r="O65" s="98"/>
      <c r="P65" s="98"/>
      <c r="Q65" s="98"/>
      <c r="R65" s="98"/>
      <c r="S65" s="98"/>
      <c r="T65" s="98"/>
      <c r="U65" s="98"/>
      <c r="V65" s="98"/>
      <c r="W65" s="98"/>
      <c r="X65" s="98"/>
      <c r="Y65" s="98"/>
      <c r="Z65" s="98"/>
      <c r="AA65" s="98"/>
      <c r="AB65" s="98"/>
      <c r="AC65" s="98"/>
      <c r="AD65" s="98"/>
      <c r="AE65" s="98"/>
      <c r="AF65" s="98"/>
      <c r="AG65" s="98"/>
      <c r="AH65" s="98"/>
      <c r="AI65" s="98"/>
      <c r="AJ65" s="98"/>
      <c r="AK65" s="98"/>
      <c r="AL65" s="98"/>
      <c r="AM65" s="98"/>
      <c r="AN65" s="98"/>
      <c r="AO65" s="98"/>
      <c r="AP65" s="98"/>
      <c r="AQ65" s="98"/>
      <c r="AR65" s="98"/>
      <c r="AS65" s="98"/>
      <c r="AT65" s="98"/>
      <c r="AU65" s="98"/>
      <c r="AV65" s="98"/>
      <c r="AW65" s="98"/>
      <c r="AX65" s="98"/>
      <c r="AY65" s="98"/>
      <c r="AZ65" s="98"/>
    </row>
    <row r="66" spans="1:52" ht="15.75" thickBot="1" x14ac:dyDescent="0.3">
      <c r="A66" s="20"/>
      <c r="B66" s="47"/>
      <c r="C66" s="44"/>
      <c r="D66" s="143" t="s">
        <v>274</v>
      </c>
      <c r="E66" s="146"/>
      <c r="F66" s="44"/>
      <c r="G66" s="44"/>
      <c r="H66" s="111"/>
      <c r="I66" s="44"/>
      <c r="J66" s="48"/>
      <c r="L66" s="98"/>
      <c r="M66" s="98"/>
      <c r="N66" s="98"/>
      <c r="O66" s="98"/>
      <c r="P66" s="98"/>
      <c r="Q66" s="98"/>
      <c r="R66" s="98"/>
      <c r="S66" s="98"/>
      <c r="T66" s="98"/>
      <c r="U66" s="98"/>
      <c r="V66" s="98"/>
      <c r="W66" s="98"/>
      <c r="X66" s="98"/>
      <c r="Y66" s="98"/>
      <c r="Z66" s="98"/>
      <c r="AA66" s="98"/>
      <c r="AB66" s="98"/>
      <c r="AC66" s="98"/>
      <c r="AD66" s="98"/>
      <c r="AE66" s="98"/>
      <c r="AF66" s="98"/>
      <c r="AG66" s="98"/>
      <c r="AH66" s="98"/>
      <c r="AI66" s="98"/>
      <c r="AJ66" s="98"/>
      <c r="AK66" s="98"/>
      <c r="AL66" s="98"/>
      <c r="AM66" s="98"/>
      <c r="AN66" s="98"/>
      <c r="AO66" s="98"/>
      <c r="AP66" s="98"/>
      <c r="AQ66" s="98"/>
      <c r="AR66" s="98"/>
      <c r="AS66" s="98"/>
      <c r="AT66" s="98"/>
      <c r="AU66" s="98"/>
      <c r="AV66" s="98"/>
      <c r="AW66" s="98"/>
      <c r="AX66" s="98"/>
      <c r="AY66" s="98"/>
      <c r="AZ66" s="98"/>
    </row>
    <row r="67" spans="1:52" ht="15.75" thickBot="1" x14ac:dyDescent="0.3">
      <c r="A67" s="20"/>
      <c r="B67" s="47"/>
      <c r="C67" s="44"/>
      <c r="D67" s="85" t="s">
        <v>60</v>
      </c>
      <c r="E67" s="587"/>
      <c r="F67" s="588"/>
      <c r="G67" s="588"/>
      <c r="H67" s="589"/>
      <c r="I67" s="44"/>
      <c r="J67" s="48"/>
      <c r="L67" s="98"/>
      <c r="M67" s="98"/>
      <c r="N67" s="98"/>
      <c r="O67" s="98"/>
      <c r="P67" s="98"/>
      <c r="Q67" s="98"/>
      <c r="R67" s="98"/>
      <c r="S67" s="98"/>
      <c r="T67" s="98"/>
      <c r="U67" s="98"/>
      <c r="V67" s="98"/>
      <c r="W67" s="98"/>
      <c r="X67" s="98"/>
      <c r="Y67" s="98"/>
      <c r="Z67" s="98"/>
      <c r="AA67" s="98"/>
      <c r="AB67" s="98"/>
      <c r="AC67" s="98"/>
      <c r="AD67" s="98"/>
      <c r="AE67" s="98"/>
      <c r="AF67" s="98"/>
      <c r="AG67" s="98"/>
      <c r="AH67" s="98"/>
      <c r="AI67" s="98"/>
      <c r="AJ67" s="98"/>
      <c r="AK67" s="98"/>
      <c r="AL67" s="98"/>
      <c r="AM67" s="98"/>
      <c r="AN67" s="98"/>
      <c r="AO67" s="98"/>
      <c r="AP67" s="98"/>
      <c r="AQ67" s="98"/>
      <c r="AR67" s="98"/>
      <c r="AS67" s="98"/>
      <c r="AT67" s="98"/>
      <c r="AU67" s="98"/>
      <c r="AV67" s="98"/>
      <c r="AW67" s="98"/>
      <c r="AX67" s="98"/>
      <c r="AY67" s="98"/>
      <c r="AZ67" s="98"/>
    </row>
    <row r="68" spans="1:52" ht="15.75" thickBot="1" x14ac:dyDescent="0.3">
      <c r="A68" s="20"/>
      <c r="B68" s="47"/>
      <c r="C68" s="44"/>
      <c r="D68" s="85" t="s">
        <v>62</v>
      </c>
      <c r="E68" s="587"/>
      <c r="F68" s="588"/>
      <c r="G68" s="588"/>
      <c r="H68" s="589"/>
      <c r="I68" s="44"/>
      <c r="J68" s="48"/>
      <c r="L68" s="98"/>
      <c r="M68" s="98"/>
      <c r="N68" s="98"/>
      <c r="O68" s="98"/>
      <c r="P68" s="98"/>
      <c r="Q68" s="98"/>
      <c r="R68" s="98"/>
      <c r="S68" s="98"/>
      <c r="T68" s="98"/>
      <c r="U68" s="98"/>
      <c r="V68" s="98"/>
      <c r="W68" s="98"/>
      <c r="X68" s="98"/>
      <c r="Y68" s="98"/>
      <c r="Z68" s="98"/>
      <c r="AA68" s="98"/>
      <c r="AB68" s="98"/>
      <c r="AC68" s="98"/>
      <c r="AD68" s="98"/>
      <c r="AE68" s="98"/>
      <c r="AF68" s="98"/>
      <c r="AG68" s="98"/>
      <c r="AH68" s="98"/>
      <c r="AI68" s="98"/>
      <c r="AJ68" s="98"/>
      <c r="AK68" s="98"/>
      <c r="AL68" s="98"/>
      <c r="AM68" s="98"/>
      <c r="AN68" s="98"/>
      <c r="AO68" s="98"/>
      <c r="AP68" s="98"/>
      <c r="AQ68" s="98"/>
      <c r="AR68" s="98"/>
      <c r="AS68" s="98"/>
      <c r="AT68" s="98"/>
      <c r="AU68" s="98"/>
      <c r="AV68" s="98"/>
      <c r="AW68" s="98"/>
      <c r="AX68" s="98"/>
      <c r="AY68" s="98"/>
      <c r="AZ68" s="98"/>
    </row>
    <row r="69" spans="1:52" ht="15.75" thickBot="1" x14ac:dyDescent="0.3">
      <c r="A69" s="20"/>
      <c r="B69" s="47"/>
      <c r="C69" s="44"/>
      <c r="D69" s="85"/>
      <c r="E69" s="44"/>
      <c r="F69" s="44"/>
      <c r="G69" s="44"/>
      <c r="H69" s="44"/>
      <c r="I69" s="44"/>
      <c r="J69" s="48"/>
      <c r="L69" s="98"/>
      <c r="M69" s="98"/>
      <c r="N69" s="98"/>
      <c r="O69" s="98"/>
      <c r="P69" s="98"/>
      <c r="Q69" s="98"/>
      <c r="R69" s="98"/>
      <c r="S69" s="98"/>
      <c r="T69" s="98"/>
      <c r="U69" s="98"/>
      <c r="V69" s="98"/>
      <c r="W69" s="98"/>
      <c r="X69" s="98"/>
      <c r="Y69" s="98"/>
      <c r="Z69" s="98"/>
      <c r="AA69" s="98"/>
      <c r="AB69" s="98"/>
      <c r="AC69" s="98"/>
      <c r="AD69" s="98"/>
      <c r="AE69" s="98"/>
      <c r="AF69" s="98"/>
      <c r="AG69" s="98"/>
      <c r="AH69" s="98"/>
      <c r="AI69" s="98"/>
      <c r="AJ69" s="98"/>
      <c r="AK69" s="98"/>
      <c r="AL69" s="98"/>
      <c r="AM69" s="98"/>
      <c r="AN69" s="98"/>
      <c r="AO69" s="98"/>
      <c r="AP69" s="98"/>
      <c r="AQ69" s="98"/>
      <c r="AR69" s="98"/>
      <c r="AS69" s="98"/>
      <c r="AT69" s="98"/>
      <c r="AU69" s="98"/>
      <c r="AV69" s="98"/>
      <c r="AW69" s="98"/>
      <c r="AX69" s="98"/>
      <c r="AY69" s="98"/>
      <c r="AZ69" s="98"/>
    </row>
    <row r="70" spans="1:52" ht="196.5" customHeight="1" thickBot="1" x14ac:dyDescent="0.3">
      <c r="A70" s="20"/>
      <c r="B70" s="47"/>
      <c r="C70" s="109"/>
      <c r="D70" s="590" t="s">
        <v>253</v>
      </c>
      <c r="E70" s="590"/>
      <c r="F70" s="591"/>
      <c r="G70" s="592"/>
      <c r="H70" s="592"/>
      <c r="I70" s="593"/>
      <c r="J70" s="48"/>
      <c r="L70" s="98"/>
      <c r="M70" s="98"/>
      <c r="N70" s="98"/>
      <c r="O70" s="98"/>
      <c r="P70" s="98"/>
      <c r="Q70" s="98"/>
      <c r="R70" s="98"/>
      <c r="S70" s="98"/>
      <c r="T70" s="98"/>
      <c r="U70" s="98"/>
      <c r="V70" s="98"/>
      <c r="W70" s="98"/>
      <c r="X70" s="98"/>
      <c r="Y70" s="98"/>
      <c r="Z70" s="98"/>
      <c r="AA70" s="98"/>
      <c r="AB70" s="98"/>
      <c r="AC70" s="98"/>
      <c r="AD70" s="98"/>
      <c r="AE70" s="98"/>
      <c r="AF70" s="98"/>
      <c r="AG70" s="98"/>
      <c r="AH70" s="98"/>
      <c r="AI70" s="98"/>
      <c r="AJ70" s="98"/>
      <c r="AK70" s="98"/>
      <c r="AL70" s="98"/>
      <c r="AM70" s="98"/>
      <c r="AN70" s="98"/>
      <c r="AO70" s="98"/>
      <c r="AP70" s="98"/>
      <c r="AQ70" s="98"/>
      <c r="AR70" s="98"/>
      <c r="AS70" s="98"/>
      <c r="AT70" s="98"/>
      <c r="AU70" s="98"/>
      <c r="AV70" s="98"/>
      <c r="AW70" s="98"/>
      <c r="AX70" s="98"/>
      <c r="AY70" s="98"/>
      <c r="AZ70" s="98"/>
    </row>
    <row r="71" spans="1:52" s="11" customFormat="1" ht="18.75" customHeight="1" x14ac:dyDescent="0.25">
      <c r="A71" s="19"/>
      <c r="B71" s="47"/>
      <c r="C71" s="51"/>
      <c r="D71" s="51"/>
      <c r="E71" s="51"/>
      <c r="F71" s="51"/>
      <c r="G71" s="51"/>
      <c r="H71" s="105"/>
      <c r="I71" s="105"/>
      <c r="J71" s="48"/>
      <c r="L71" s="98"/>
      <c r="M71" s="98"/>
      <c r="N71" s="98"/>
      <c r="O71" s="98"/>
      <c r="P71" s="98"/>
      <c r="Q71" s="98"/>
      <c r="R71" s="98"/>
      <c r="S71" s="98"/>
      <c r="T71" s="98"/>
      <c r="U71" s="98"/>
      <c r="V71" s="98"/>
      <c r="W71" s="98"/>
      <c r="X71" s="98"/>
      <c r="Y71" s="98"/>
      <c r="Z71" s="98"/>
      <c r="AA71" s="98"/>
      <c r="AB71" s="98"/>
      <c r="AC71" s="98"/>
      <c r="AD71" s="98"/>
      <c r="AE71" s="98"/>
      <c r="AF71" s="98"/>
      <c r="AG71" s="98"/>
      <c r="AH71" s="98"/>
      <c r="AI71" s="98"/>
      <c r="AJ71" s="98"/>
      <c r="AK71" s="98"/>
      <c r="AL71" s="98"/>
      <c r="AM71" s="98"/>
      <c r="AN71" s="98"/>
      <c r="AO71" s="98"/>
      <c r="AP71" s="98"/>
      <c r="AQ71" s="98"/>
      <c r="AR71" s="98"/>
      <c r="AS71" s="98"/>
      <c r="AT71" s="98"/>
      <c r="AU71" s="98"/>
      <c r="AV71" s="98"/>
      <c r="AW71" s="98"/>
      <c r="AX71" s="98"/>
      <c r="AY71" s="98"/>
      <c r="AZ71" s="98"/>
    </row>
    <row r="72" spans="1:52" s="11" customFormat="1" ht="15.75" customHeight="1" thickBot="1" x14ac:dyDescent="0.3">
      <c r="A72" s="19"/>
      <c r="B72" s="47"/>
      <c r="C72" s="44"/>
      <c r="D72" s="45"/>
      <c r="E72" s="45"/>
      <c r="F72" s="45"/>
      <c r="G72" s="84" t="s">
        <v>223</v>
      </c>
      <c r="H72" s="105"/>
      <c r="I72" s="105"/>
      <c r="J72" s="48"/>
      <c r="L72" s="98"/>
      <c r="M72" s="98"/>
      <c r="N72" s="98"/>
      <c r="O72" s="98"/>
      <c r="P72" s="98"/>
      <c r="Q72" s="98"/>
      <c r="R72" s="98"/>
      <c r="S72" s="98"/>
      <c r="T72" s="98"/>
      <c r="U72" s="98"/>
      <c r="V72" s="98"/>
      <c r="W72" s="98"/>
      <c r="X72" s="98"/>
      <c r="Y72" s="98"/>
      <c r="Z72" s="98"/>
      <c r="AA72" s="98"/>
      <c r="AB72" s="98"/>
      <c r="AC72" s="98"/>
      <c r="AD72" s="98"/>
      <c r="AE72" s="98"/>
      <c r="AF72" s="98"/>
      <c r="AG72" s="98"/>
      <c r="AH72" s="98"/>
      <c r="AI72" s="98"/>
      <c r="AJ72" s="98"/>
      <c r="AK72" s="98"/>
      <c r="AL72" s="98"/>
      <c r="AM72" s="98"/>
      <c r="AN72" s="98"/>
      <c r="AO72" s="98"/>
      <c r="AP72" s="98"/>
      <c r="AQ72" s="98"/>
      <c r="AR72" s="98"/>
      <c r="AS72" s="98"/>
      <c r="AT72" s="98"/>
      <c r="AU72" s="98"/>
      <c r="AV72" s="98"/>
      <c r="AW72" s="98"/>
      <c r="AX72" s="98"/>
      <c r="AY72" s="98"/>
      <c r="AZ72" s="98"/>
    </row>
    <row r="73" spans="1:52" s="11" customFormat="1" ht="78" customHeight="1" x14ac:dyDescent="0.25">
      <c r="A73" s="19"/>
      <c r="B73" s="47"/>
      <c r="C73" s="44"/>
      <c r="D73" s="45"/>
      <c r="E73" s="45"/>
      <c r="F73" s="30" t="s">
        <v>224</v>
      </c>
      <c r="G73" s="581" t="s">
        <v>283</v>
      </c>
      <c r="H73" s="582"/>
      <c r="I73" s="583"/>
      <c r="J73" s="48"/>
      <c r="L73" s="98"/>
      <c r="M73" s="98"/>
      <c r="N73" s="98"/>
      <c r="O73" s="98"/>
      <c r="P73" s="98"/>
      <c r="Q73" s="98"/>
      <c r="R73" s="98"/>
      <c r="S73" s="98"/>
      <c r="T73" s="98"/>
      <c r="U73" s="98"/>
      <c r="V73" s="98"/>
      <c r="W73" s="98"/>
      <c r="X73" s="98"/>
      <c r="Y73" s="98"/>
      <c r="Z73" s="98"/>
      <c r="AA73" s="98"/>
      <c r="AB73" s="98"/>
      <c r="AC73" s="98"/>
      <c r="AD73" s="98"/>
      <c r="AE73" s="98"/>
      <c r="AF73" s="98"/>
      <c r="AG73" s="98"/>
      <c r="AH73" s="98"/>
      <c r="AI73" s="98"/>
      <c r="AJ73" s="98"/>
      <c r="AK73" s="98"/>
      <c r="AL73" s="98"/>
      <c r="AM73" s="98"/>
      <c r="AN73" s="98"/>
      <c r="AO73" s="98"/>
      <c r="AP73" s="98"/>
      <c r="AQ73" s="98"/>
      <c r="AR73" s="98"/>
      <c r="AS73" s="98"/>
      <c r="AT73" s="98"/>
      <c r="AU73" s="98"/>
      <c r="AV73" s="98"/>
      <c r="AW73" s="98"/>
      <c r="AX73" s="98"/>
      <c r="AY73" s="98"/>
      <c r="AZ73" s="98"/>
    </row>
    <row r="74" spans="1:52" s="11" customFormat="1" ht="54.75" customHeight="1" x14ac:dyDescent="0.25">
      <c r="A74" s="19"/>
      <c r="B74" s="47"/>
      <c r="C74" s="44"/>
      <c r="D74" s="45"/>
      <c r="E74" s="45"/>
      <c r="F74" s="31" t="s">
        <v>225</v>
      </c>
      <c r="G74" s="584" t="s">
        <v>284</v>
      </c>
      <c r="H74" s="585"/>
      <c r="I74" s="586"/>
      <c r="J74" s="48"/>
      <c r="L74" s="98"/>
      <c r="M74" s="98"/>
      <c r="N74" s="98"/>
      <c r="O74" s="98"/>
      <c r="P74" s="98"/>
      <c r="Q74" s="98"/>
      <c r="R74" s="98"/>
      <c r="S74" s="98"/>
      <c r="T74" s="98"/>
      <c r="U74" s="98"/>
      <c r="V74" s="98"/>
      <c r="W74" s="98"/>
      <c r="X74" s="98"/>
      <c r="Y74" s="98"/>
      <c r="Z74" s="98"/>
      <c r="AA74" s="98"/>
      <c r="AB74" s="98"/>
      <c r="AC74" s="98"/>
      <c r="AD74" s="98"/>
      <c r="AE74" s="98"/>
      <c r="AF74" s="98"/>
      <c r="AG74" s="98"/>
      <c r="AH74" s="98"/>
      <c r="AI74" s="98"/>
      <c r="AJ74" s="98"/>
      <c r="AK74" s="98"/>
      <c r="AL74" s="98"/>
      <c r="AM74" s="98"/>
      <c r="AN74" s="98"/>
      <c r="AO74" s="98"/>
      <c r="AP74" s="98"/>
      <c r="AQ74" s="98"/>
      <c r="AR74" s="98"/>
      <c r="AS74" s="98"/>
      <c r="AT74" s="98"/>
      <c r="AU74" s="98"/>
      <c r="AV74" s="98"/>
      <c r="AW74" s="98"/>
      <c r="AX74" s="98"/>
      <c r="AY74" s="98"/>
      <c r="AZ74" s="98"/>
    </row>
    <row r="75" spans="1:52" s="11" customFormat="1" ht="58.5" customHeight="1" x14ac:dyDescent="0.25">
      <c r="A75" s="19"/>
      <c r="B75" s="47"/>
      <c r="C75" s="44"/>
      <c r="D75" s="45"/>
      <c r="E75" s="45"/>
      <c r="F75" s="31" t="s">
        <v>226</v>
      </c>
      <c r="G75" s="584" t="s">
        <v>285</v>
      </c>
      <c r="H75" s="585"/>
      <c r="I75" s="586"/>
      <c r="J75" s="48"/>
      <c r="L75" s="98"/>
      <c r="M75" s="98"/>
      <c r="N75" s="98"/>
      <c r="O75" s="98"/>
      <c r="P75" s="98"/>
      <c r="Q75" s="98"/>
      <c r="R75" s="98"/>
      <c r="S75" s="98"/>
      <c r="T75" s="98"/>
      <c r="U75" s="98"/>
      <c r="V75" s="98"/>
      <c r="W75" s="98"/>
      <c r="X75" s="98"/>
      <c r="Y75" s="98"/>
      <c r="Z75" s="98"/>
      <c r="AA75" s="98"/>
      <c r="AB75" s="98"/>
      <c r="AC75" s="98"/>
      <c r="AD75" s="98"/>
      <c r="AE75" s="98"/>
      <c r="AF75" s="98"/>
      <c r="AG75" s="98"/>
      <c r="AH75" s="98"/>
      <c r="AI75" s="98"/>
      <c r="AJ75" s="98"/>
      <c r="AK75" s="98"/>
      <c r="AL75" s="98"/>
      <c r="AM75" s="98"/>
      <c r="AN75" s="98"/>
      <c r="AO75" s="98"/>
      <c r="AP75" s="98"/>
      <c r="AQ75" s="98"/>
      <c r="AR75" s="98"/>
      <c r="AS75" s="98"/>
      <c r="AT75" s="98"/>
      <c r="AU75" s="98"/>
      <c r="AV75" s="98"/>
      <c r="AW75" s="98"/>
      <c r="AX75" s="98"/>
      <c r="AY75" s="98"/>
      <c r="AZ75" s="98"/>
    </row>
    <row r="76" spans="1:52" ht="60" customHeight="1" x14ac:dyDescent="0.25">
      <c r="A76" s="20"/>
      <c r="B76" s="47"/>
      <c r="C76" s="44"/>
      <c r="D76" s="45"/>
      <c r="E76" s="45"/>
      <c r="F76" s="31" t="s">
        <v>227</v>
      </c>
      <c r="G76" s="584" t="s">
        <v>286</v>
      </c>
      <c r="H76" s="585"/>
      <c r="I76" s="586"/>
      <c r="J76" s="48"/>
      <c r="L76" s="98"/>
      <c r="M76" s="98"/>
      <c r="N76" s="98"/>
      <c r="O76" s="98"/>
      <c r="P76" s="98"/>
      <c r="Q76" s="98"/>
      <c r="R76" s="98"/>
      <c r="S76" s="98"/>
      <c r="T76" s="98"/>
      <c r="U76" s="98"/>
      <c r="V76" s="98"/>
      <c r="W76" s="98"/>
      <c r="X76" s="98"/>
      <c r="Y76" s="98"/>
      <c r="Z76" s="98"/>
      <c r="AA76" s="98"/>
      <c r="AB76" s="98"/>
      <c r="AC76" s="98"/>
      <c r="AD76" s="98"/>
      <c r="AE76" s="98"/>
      <c r="AF76" s="98"/>
      <c r="AG76" s="98"/>
      <c r="AH76" s="98"/>
      <c r="AI76" s="98"/>
      <c r="AJ76" s="98"/>
      <c r="AK76" s="98"/>
      <c r="AL76" s="98"/>
      <c r="AM76" s="98"/>
      <c r="AN76" s="98"/>
      <c r="AO76" s="98"/>
      <c r="AP76" s="98"/>
      <c r="AQ76" s="98"/>
      <c r="AR76" s="98"/>
      <c r="AS76" s="98"/>
      <c r="AT76" s="98"/>
      <c r="AU76" s="98"/>
      <c r="AV76" s="98"/>
      <c r="AW76" s="98"/>
      <c r="AX76" s="98"/>
      <c r="AY76" s="98"/>
      <c r="AZ76" s="98"/>
    </row>
    <row r="77" spans="1:52" ht="54" customHeight="1" x14ac:dyDescent="0.25">
      <c r="A77" s="20"/>
      <c r="B77" s="42"/>
      <c r="C77" s="44"/>
      <c r="D77" s="45"/>
      <c r="E77" s="45"/>
      <c r="F77" s="31" t="s">
        <v>228</v>
      </c>
      <c r="G77" s="584" t="s">
        <v>287</v>
      </c>
      <c r="H77" s="585"/>
      <c r="I77" s="586"/>
      <c r="J77" s="43"/>
      <c r="L77" s="98"/>
      <c r="M77" s="98"/>
      <c r="N77" s="98"/>
      <c r="O77" s="98"/>
      <c r="P77" s="98"/>
      <c r="Q77" s="98"/>
      <c r="R77" s="98"/>
      <c r="S77" s="98"/>
      <c r="T77" s="98"/>
      <c r="U77" s="98"/>
      <c r="V77" s="98"/>
      <c r="W77" s="98"/>
      <c r="X77" s="98"/>
      <c r="Y77" s="98"/>
      <c r="Z77" s="98"/>
      <c r="AA77" s="98"/>
      <c r="AB77" s="98"/>
      <c r="AC77" s="98"/>
      <c r="AD77" s="98"/>
      <c r="AE77" s="98"/>
      <c r="AF77" s="98"/>
      <c r="AG77" s="98"/>
      <c r="AH77" s="98"/>
      <c r="AI77" s="98"/>
      <c r="AJ77" s="98"/>
      <c r="AK77" s="98"/>
      <c r="AL77" s="98"/>
      <c r="AM77" s="98"/>
      <c r="AN77" s="98"/>
      <c r="AO77" s="98"/>
      <c r="AP77" s="98"/>
      <c r="AQ77" s="98"/>
      <c r="AR77" s="98"/>
      <c r="AS77" s="98"/>
      <c r="AT77" s="98"/>
      <c r="AU77" s="98"/>
      <c r="AV77" s="98"/>
      <c r="AW77" s="98"/>
      <c r="AX77" s="98"/>
      <c r="AY77" s="98"/>
      <c r="AZ77" s="98"/>
    </row>
    <row r="78" spans="1:52" ht="61.5" customHeight="1" thickBot="1" x14ac:dyDescent="0.3">
      <c r="A78" s="20"/>
      <c r="B78" s="42"/>
      <c r="C78" s="44"/>
      <c r="D78" s="45"/>
      <c r="E78" s="45"/>
      <c r="F78" s="32" t="s">
        <v>229</v>
      </c>
      <c r="G78" s="578" t="s">
        <v>288</v>
      </c>
      <c r="H78" s="579"/>
      <c r="I78" s="580"/>
      <c r="J78" s="43"/>
      <c r="L78" s="98"/>
      <c r="M78" s="98"/>
      <c r="N78" s="98"/>
      <c r="O78" s="98"/>
      <c r="P78" s="98"/>
      <c r="Q78" s="98"/>
      <c r="R78" s="98"/>
      <c r="S78" s="98"/>
      <c r="T78" s="98"/>
      <c r="U78" s="98"/>
      <c r="V78" s="98"/>
      <c r="W78" s="98"/>
      <c r="X78" s="98"/>
      <c r="Y78" s="98"/>
      <c r="Z78" s="98"/>
      <c r="AA78" s="98"/>
      <c r="AB78" s="98"/>
      <c r="AC78" s="98"/>
      <c r="AD78" s="98"/>
      <c r="AE78" s="98"/>
      <c r="AF78" s="98"/>
      <c r="AG78" s="98"/>
      <c r="AH78" s="98"/>
      <c r="AI78" s="98"/>
      <c r="AJ78" s="98"/>
      <c r="AK78" s="98"/>
      <c r="AL78" s="98"/>
      <c r="AM78" s="98"/>
      <c r="AN78" s="98"/>
      <c r="AO78" s="98"/>
      <c r="AP78" s="98"/>
      <c r="AQ78" s="98"/>
      <c r="AR78" s="98"/>
      <c r="AS78" s="98"/>
      <c r="AT78" s="98"/>
      <c r="AU78" s="98"/>
      <c r="AV78" s="98"/>
      <c r="AW78" s="98"/>
      <c r="AX78" s="98"/>
      <c r="AY78" s="98"/>
      <c r="AZ78" s="98"/>
    </row>
    <row r="79" spans="1:52" ht="15.75" thickBot="1" x14ac:dyDescent="0.3">
      <c r="A79" s="20"/>
      <c r="B79" s="52"/>
      <c r="C79" s="53"/>
      <c r="D79" s="54"/>
      <c r="E79" s="54"/>
      <c r="F79" s="54"/>
      <c r="G79" s="54"/>
      <c r="H79" s="106"/>
      <c r="I79" s="106"/>
      <c r="J79" s="55"/>
      <c r="K79" s="98"/>
      <c r="L79" s="98"/>
      <c r="M79" s="98"/>
      <c r="N79" s="98"/>
      <c r="O79" s="98"/>
      <c r="P79" s="98"/>
      <c r="Q79" s="98"/>
      <c r="R79" s="98"/>
      <c r="S79" s="98"/>
      <c r="T79" s="98"/>
      <c r="U79" s="98"/>
      <c r="V79" s="98"/>
      <c r="W79" s="98"/>
      <c r="X79" s="98"/>
      <c r="Y79" s="98"/>
      <c r="Z79" s="98"/>
      <c r="AA79" s="98"/>
      <c r="AB79" s="98"/>
      <c r="AC79" s="98"/>
      <c r="AD79" s="98"/>
      <c r="AE79" s="98"/>
      <c r="AF79" s="98"/>
      <c r="AG79" s="98"/>
      <c r="AH79" s="98"/>
      <c r="AI79" s="98"/>
      <c r="AJ79" s="98"/>
      <c r="AK79" s="98"/>
      <c r="AL79" s="98"/>
      <c r="AM79" s="98"/>
      <c r="AN79" s="98"/>
      <c r="AO79" s="98"/>
      <c r="AP79" s="98"/>
      <c r="AQ79" s="98"/>
      <c r="AR79" s="98"/>
    </row>
    <row r="80" spans="1:52" ht="50.1" customHeight="1" x14ac:dyDescent="0.25">
      <c r="A80" s="20"/>
      <c r="C80" s="98"/>
      <c r="D80" s="98"/>
      <c r="E80" s="98"/>
      <c r="F80" s="98"/>
      <c r="G80" s="98"/>
      <c r="H80" s="98"/>
      <c r="I80" s="98"/>
      <c r="J80" s="98"/>
      <c r="K80" s="98"/>
      <c r="L80" s="98"/>
      <c r="M80" s="98"/>
      <c r="N80" s="98"/>
      <c r="O80" s="98"/>
      <c r="P80" s="98"/>
      <c r="Q80" s="98"/>
      <c r="R80" s="98"/>
      <c r="S80" s="98"/>
      <c r="T80" s="98"/>
      <c r="U80" s="98"/>
      <c r="V80" s="98"/>
      <c r="W80" s="98"/>
      <c r="X80" s="98"/>
      <c r="Y80" s="98"/>
      <c r="Z80" s="98"/>
      <c r="AA80" s="98"/>
      <c r="AB80" s="98"/>
      <c r="AC80" s="98"/>
      <c r="AD80" s="98"/>
      <c r="AE80" s="98"/>
      <c r="AF80" s="98"/>
      <c r="AG80" s="98"/>
      <c r="AH80" s="98"/>
      <c r="AI80" s="98"/>
      <c r="AJ80" s="98"/>
      <c r="AK80" s="98"/>
      <c r="AL80" s="98"/>
      <c r="AM80" s="98"/>
      <c r="AN80" s="98"/>
      <c r="AO80" s="98"/>
      <c r="AP80" s="98"/>
      <c r="AQ80" s="98"/>
      <c r="AR80" s="98"/>
    </row>
    <row r="81" spans="1:52" ht="50.1" customHeight="1" x14ac:dyDescent="0.25">
      <c r="A81" s="20"/>
      <c r="C81" s="98"/>
      <c r="D81" s="98"/>
      <c r="E81" s="98"/>
      <c r="F81" s="98"/>
      <c r="G81" s="98"/>
      <c r="H81" s="98"/>
      <c r="I81" s="98"/>
      <c r="J81" s="98"/>
      <c r="K81" s="98"/>
      <c r="L81" s="98"/>
      <c r="M81" s="98"/>
      <c r="N81" s="98"/>
      <c r="O81" s="98"/>
      <c r="P81" s="98"/>
      <c r="Q81" s="98"/>
      <c r="R81" s="98"/>
      <c r="S81" s="98"/>
      <c r="T81" s="98"/>
      <c r="U81" s="98"/>
      <c r="V81" s="98"/>
      <c r="W81" s="98"/>
      <c r="X81" s="98"/>
      <c r="Y81" s="98"/>
      <c r="Z81" s="98"/>
      <c r="AA81" s="98"/>
      <c r="AB81" s="98"/>
      <c r="AC81" s="98"/>
      <c r="AD81" s="98"/>
      <c r="AE81" s="98"/>
      <c r="AF81" s="98"/>
      <c r="AG81" s="98"/>
      <c r="AH81" s="98"/>
      <c r="AI81" s="98"/>
      <c r="AJ81" s="98"/>
      <c r="AK81" s="98"/>
      <c r="AL81" s="98"/>
      <c r="AM81" s="98"/>
      <c r="AN81" s="98"/>
      <c r="AO81" s="98"/>
      <c r="AP81" s="98"/>
      <c r="AQ81" s="98"/>
      <c r="AR81" s="98"/>
    </row>
    <row r="82" spans="1:52" ht="49.5" customHeight="1" x14ac:dyDescent="0.25">
      <c r="A82" s="20"/>
      <c r="C82" s="98"/>
      <c r="D82" s="98"/>
      <c r="E82" s="98"/>
      <c r="F82" s="98"/>
      <c r="G82" s="98"/>
      <c r="H82" s="98"/>
      <c r="I82" s="98"/>
      <c r="J82" s="98"/>
      <c r="K82" s="98"/>
      <c r="L82" s="98"/>
      <c r="M82" s="98"/>
      <c r="N82" s="98"/>
      <c r="O82" s="98"/>
      <c r="P82" s="98"/>
      <c r="Q82" s="98"/>
      <c r="R82" s="98"/>
      <c r="S82" s="98"/>
      <c r="T82" s="98"/>
      <c r="U82" s="98"/>
      <c r="V82" s="98"/>
      <c r="W82" s="98"/>
      <c r="X82" s="98"/>
      <c r="Y82" s="98"/>
      <c r="Z82" s="98"/>
      <c r="AA82" s="98"/>
      <c r="AB82" s="98"/>
      <c r="AC82" s="98"/>
      <c r="AD82" s="98"/>
      <c r="AE82" s="98"/>
      <c r="AF82" s="98"/>
      <c r="AG82" s="98"/>
      <c r="AH82" s="98"/>
      <c r="AI82" s="98"/>
      <c r="AJ82" s="98"/>
      <c r="AK82" s="98"/>
      <c r="AL82" s="98"/>
      <c r="AM82" s="98"/>
      <c r="AN82" s="98"/>
      <c r="AO82" s="98"/>
      <c r="AP82" s="98"/>
      <c r="AQ82" s="98"/>
      <c r="AR82" s="98"/>
    </row>
    <row r="83" spans="1:52" ht="50.1" customHeight="1" x14ac:dyDescent="0.25">
      <c r="A83" s="20"/>
      <c r="C83" s="98"/>
      <c r="D83" s="98"/>
      <c r="E83" s="98"/>
      <c r="F83" s="98"/>
      <c r="G83" s="98"/>
      <c r="H83" s="98"/>
      <c r="I83" s="98"/>
      <c r="J83" s="98"/>
      <c r="K83" s="98"/>
      <c r="L83" s="98"/>
      <c r="M83" s="98"/>
      <c r="N83" s="98"/>
      <c r="O83" s="98"/>
      <c r="P83" s="98"/>
      <c r="Q83" s="98"/>
      <c r="R83" s="98"/>
      <c r="S83" s="98"/>
      <c r="T83" s="98"/>
      <c r="U83" s="98"/>
      <c r="V83" s="98"/>
      <c r="W83" s="98"/>
      <c r="X83" s="98"/>
      <c r="Y83" s="98"/>
      <c r="Z83" s="98"/>
      <c r="AA83" s="98"/>
      <c r="AB83" s="98"/>
      <c r="AC83" s="98"/>
      <c r="AD83" s="98"/>
      <c r="AE83" s="98"/>
      <c r="AF83" s="98"/>
      <c r="AG83" s="98"/>
      <c r="AH83" s="98"/>
      <c r="AI83" s="98"/>
      <c r="AJ83" s="98"/>
      <c r="AK83" s="98"/>
      <c r="AL83" s="98"/>
      <c r="AM83" s="98"/>
      <c r="AN83" s="98"/>
      <c r="AO83" s="98"/>
      <c r="AP83" s="98"/>
      <c r="AQ83" s="98"/>
      <c r="AR83" s="98"/>
    </row>
    <row r="84" spans="1:52" ht="50.1" customHeight="1" x14ac:dyDescent="0.25">
      <c r="A84" s="20"/>
      <c r="C84" s="98"/>
      <c r="D84" s="98"/>
      <c r="E84" s="98"/>
      <c r="F84" s="98"/>
      <c r="G84" s="98"/>
      <c r="H84" s="98"/>
      <c r="I84" s="98"/>
      <c r="J84" s="98"/>
      <c r="K84" s="98"/>
      <c r="L84" s="98"/>
      <c r="M84" s="98"/>
      <c r="N84" s="98"/>
      <c r="O84" s="98"/>
      <c r="P84" s="98"/>
      <c r="Q84" s="98"/>
      <c r="R84" s="98"/>
      <c r="S84" s="98"/>
      <c r="T84" s="98"/>
      <c r="U84" s="98"/>
      <c r="V84" s="98"/>
      <c r="W84" s="98"/>
      <c r="X84" s="98"/>
      <c r="Y84" s="98"/>
      <c r="Z84" s="98"/>
      <c r="AA84" s="98"/>
      <c r="AB84" s="98"/>
      <c r="AC84" s="98"/>
      <c r="AD84" s="98"/>
      <c r="AE84" s="98"/>
      <c r="AF84" s="98"/>
      <c r="AG84" s="98"/>
      <c r="AH84" s="98"/>
      <c r="AI84" s="98"/>
      <c r="AJ84" s="98"/>
      <c r="AK84" s="98"/>
      <c r="AL84" s="98"/>
      <c r="AM84" s="98"/>
      <c r="AN84" s="98"/>
      <c r="AO84" s="98"/>
      <c r="AP84" s="98"/>
      <c r="AQ84" s="98"/>
      <c r="AR84" s="98"/>
    </row>
    <row r="85" spans="1:52" ht="50.1" customHeight="1" x14ac:dyDescent="0.25">
      <c r="A85" s="20"/>
      <c r="C85" s="98"/>
      <c r="D85" s="98"/>
      <c r="E85" s="98"/>
      <c r="F85" s="98"/>
      <c r="G85" s="98"/>
      <c r="H85" s="98"/>
      <c r="I85" s="98"/>
      <c r="J85" s="98"/>
      <c r="K85" s="98"/>
      <c r="L85" s="98"/>
      <c r="M85" s="98"/>
      <c r="N85" s="98"/>
      <c r="O85" s="98"/>
      <c r="P85" s="98"/>
      <c r="Q85" s="98"/>
      <c r="R85" s="98"/>
      <c r="S85" s="98"/>
      <c r="T85" s="98"/>
      <c r="U85" s="98"/>
      <c r="V85" s="98"/>
      <c r="W85" s="98"/>
      <c r="X85" s="98"/>
      <c r="Y85" s="98"/>
      <c r="Z85" s="98"/>
      <c r="AA85" s="98"/>
      <c r="AB85" s="98"/>
      <c r="AC85" s="98"/>
      <c r="AD85" s="98"/>
      <c r="AE85" s="98"/>
      <c r="AF85" s="98"/>
      <c r="AG85" s="98"/>
      <c r="AH85" s="98"/>
      <c r="AI85" s="98"/>
      <c r="AJ85" s="98"/>
      <c r="AK85" s="98"/>
      <c r="AL85" s="98"/>
      <c r="AM85" s="98"/>
      <c r="AN85" s="98"/>
      <c r="AO85" s="98"/>
      <c r="AP85" s="98"/>
      <c r="AQ85" s="98"/>
      <c r="AR85" s="98"/>
    </row>
    <row r="86" spans="1:52" x14ac:dyDescent="0.25">
      <c r="A86" s="20"/>
      <c r="C86" s="98"/>
      <c r="D86" s="98"/>
      <c r="E86" s="98"/>
      <c r="F86" s="98"/>
      <c r="G86" s="98"/>
      <c r="H86" s="98"/>
      <c r="I86" s="98"/>
      <c r="J86" s="98"/>
      <c r="K86" s="98"/>
      <c r="L86" s="98"/>
      <c r="M86" s="98"/>
      <c r="N86" s="98"/>
      <c r="O86" s="98"/>
      <c r="P86" s="98"/>
      <c r="Q86" s="98"/>
      <c r="R86" s="98"/>
      <c r="S86" s="98"/>
      <c r="T86" s="98"/>
      <c r="U86" s="98"/>
      <c r="V86" s="98"/>
      <c r="W86" s="98"/>
      <c r="X86" s="98"/>
      <c r="Y86" s="98"/>
      <c r="Z86" s="98"/>
      <c r="AA86" s="98"/>
      <c r="AB86" s="98"/>
      <c r="AC86" s="98"/>
      <c r="AD86" s="98"/>
      <c r="AE86" s="98"/>
      <c r="AF86" s="98"/>
      <c r="AG86" s="98"/>
      <c r="AH86" s="98"/>
      <c r="AI86" s="98"/>
      <c r="AJ86" s="98"/>
      <c r="AK86" s="98"/>
      <c r="AL86" s="98"/>
      <c r="AM86" s="98"/>
      <c r="AN86" s="98"/>
      <c r="AO86" s="98"/>
      <c r="AP86" s="98"/>
      <c r="AQ86" s="98"/>
      <c r="AR86" s="98"/>
    </row>
    <row r="87" spans="1:52" x14ac:dyDescent="0.25">
      <c r="A87" s="20"/>
      <c r="C87" s="98"/>
      <c r="D87" s="98"/>
      <c r="E87" s="98"/>
      <c r="F87" s="98"/>
      <c r="G87" s="98"/>
      <c r="H87" s="98"/>
      <c r="I87" s="98"/>
      <c r="J87" s="98"/>
      <c r="K87" s="98"/>
      <c r="L87" s="98"/>
      <c r="M87" s="98"/>
      <c r="N87" s="98"/>
      <c r="O87" s="98"/>
      <c r="P87" s="98"/>
      <c r="Q87" s="98"/>
      <c r="R87" s="98"/>
      <c r="S87" s="98"/>
      <c r="T87" s="98"/>
      <c r="U87" s="98"/>
      <c r="V87" s="98"/>
      <c r="W87" s="98"/>
      <c r="X87" s="98"/>
      <c r="Y87" s="98"/>
      <c r="Z87" s="98"/>
      <c r="AA87" s="98"/>
      <c r="AB87" s="98"/>
      <c r="AC87" s="98"/>
      <c r="AD87" s="98"/>
      <c r="AE87" s="98"/>
      <c r="AF87" s="98"/>
      <c r="AG87" s="98"/>
      <c r="AH87" s="98"/>
      <c r="AI87" s="98"/>
      <c r="AJ87" s="98"/>
      <c r="AK87" s="98"/>
      <c r="AL87" s="98"/>
      <c r="AM87" s="98"/>
      <c r="AN87" s="98"/>
      <c r="AO87" s="98"/>
      <c r="AP87" s="98"/>
      <c r="AQ87" s="98"/>
      <c r="AR87" s="98"/>
    </row>
    <row r="88" spans="1:52" x14ac:dyDescent="0.25">
      <c r="A88" s="20"/>
      <c r="C88" s="98"/>
      <c r="D88" s="98"/>
      <c r="E88" s="98"/>
      <c r="F88" s="98"/>
      <c r="G88" s="98"/>
      <c r="H88" s="98"/>
      <c r="I88" s="98"/>
      <c r="J88" s="98"/>
      <c r="K88" s="98"/>
      <c r="L88" s="98"/>
      <c r="M88" s="98"/>
      <c r="N88" s="98"/>
      <c r="O88" s="98"/>
      <c r="P88" s="98"/>
      <c r="Q88" s="98"/>
      <c r="R88" s="98"/>
      <c r="S88" s="98"/>
      <c r="T88" s="98"/>
      <c r="U88" s="98"/>
      <c r="V88" s="98"/>
      <c r="W88" s="98"/>
      <c r="X88" s="98"/>
      <c r="Y88" s="98"/>
      <c r="Z88" s="98"/>
      <c r="AA88" s="98"/>
      <c r="AB88" s="98"/>
      <c r="AC88" s="98"/>
      <c r="AD88" s="98"/>
      <c r="AE88" s="98"/>
      <c r="AF88" s="98"/>
      <c r="AG88" s="98"/>
      <c r="AH88" s="98"/>
      <c r="AI88" s="98"/>
      <c r="AJ88" s="98"/>
      <c r="AK88" s="98"/>
      <c r="AL88" s="98"/>
      <c r="AM88" s="98"/>
      <c r="AN88" s="98"/>
      <c r="AO88" s="98"/>
      <c r="AP88" s="98"/>
      <c r="AQ88" s="98"/>
      <c r="AR88" s="98"/>
    </row>
    <row r="89" spans="1:52" x14ac:dyDescent="0.25">
      <c r="A89" s="98"/>
      <c r="C89" s="98"/>
      <c r="D89" s="98"/>
      <c r="E89" s="98"/>
      <c r="F89" s="98"/>
      <c r="G89" s="98"/>
      <c r="H89" s="98"/>
      <c r="I89" s="98"/>
      <c r="J89" s="98"/>
      <c r="K89" s="98"/>
      <c r="L89" s="98"/>
      <c r="M89" s="98"/>
      <c r="N89" s="98"/>
      <c r="O89" s="98"/>
      <c r="P89" s="98"/>
      <c r="Q89" s="98"/>
      <c r="R89" s="98"/>
      <c r="S89" s="98"/>
      <c r="T89" s="98"/>
      <c r="U89" s="98"/>
      <c r="V89" s="98"/>
      <c r="W89" s="98"/>
      <c r="X89" s="98"/>
      <c r="Y89" s="98"/>
      <c r="Z89" s="98"/>
      <c r="AA89" s="98"/>
      <c r="AB89" s="98"/>
      <c r="AC89" s="98"/>
      <c r="AD89" s="98"/>
      <c r="AE89" s="98"/>
      <c r="AF89" s="98"/>
      <c r="AG89" s="98"/>
      <c r="AH89" s="98"/>
      <c r="AI89" s="98"/>
      <c r="AJ89" s="98"/>
      <c r="AK89" s="98"/>
      <c r="AL89" s="98"/>
      <c r="AM89" s="98"/>
      <c r="AN89" s="98"/>
      <c r="AO89" s="98"/>
      <c r="AP89" s="98"/>
      <c r="AQ89" s="98"/>
      <c r="AR89" s="98"/>
      <c r="AS89" s="98"/>
      <c r="AT89" s="98"/>
      <c r="AU89" s="98"/>
      <c r="AV89" s="98"/>
      <c r="AW89" s="98"/>
      <c r="AX89" s="98"/>
      <c r="AY89" s="98"/>
      <c r="AZ89" s="98"/>
    </row>
    <row r="90" spans="1:52" x14ac:dyDescent="0.25">
      <c r="A90" s="98"/>
      <c r="B90" s="98"/>
      <c r="C90" s="98"/>
      <c r="D90" s="98"/>
      <c r="E90" s="98"/>
      <c r="F90" s="98"/>
      <c r="G90" s="98"/>
      <c r="H90" s="98"/>
      <c r="I90" s="98"/>
      <c r="J90" s="98"/>
      <c r="K90" s="98"/>
      <c r="L90" s="98"/>
      <c r="M90" s="98"/>
      <c r="N90" s="98"/>
      <c r="O90" s="98"/>
      <c r="P90" s="98"/>
      <c r="Q90" s="98"/>
      <c r="R90" s="98"/>
      <c r="S90" s="98"/>
      <c r="T90" s="98"/>
      <c r="U90" s="98"/>
      <c r="V90" s="98"/>
      <c r="W90" s="98"/>
      <c r="X90" s="98"/>
      <c r="Y90" s="98"/>
      <c r="Z90" s="98"/>
      <c r="AA90" s="98"/>
      <c r="AB90" s="98"/>
      <c r="AC90" s="98"/>
      <c r="AD90" s="98"/>
      <c r="AE90" s="98"/>
      <c r="AF90" s="98"/>
      <c r="AG90" s="98"/>
      <c r="AH90" s="98"/>
      <c r="AI90" s="98"/>
      <c r="AJ90" s="98"/>
      <c r="AK90" s="98"/>
      <c r="AL90" s="98"/>
      <c r="AM90" s="98"/>
      <c r="AN90" s="98"/>
      <c r="AO90" s="98"/>
      <c r="AP90" s="98"/>
      <c r="AQ90" s="98"/>
      <c r="AR90" s="98"/>
      <c r="AS90" s="98"/>
      <c r="AT90" s="98"/>
      <c r="AU90" s="98"/>
      <c r="AV90" s="98"/>
      <c r="AW90" s="98"/>
      <c r="AX90" s="98"/>
      <c r="AY90" s="98"/>
      <c r="AZ90" s="98"/>
    </row>
    <row r="91" spans="1:52" x14ac:dyDescent="0.25">
      <c r="A91" s="98"/>
      <c r="B91" s="98"/>
      <c r="C91" s="98"/>
      <c r="D91" s="98"/>
      <c r="E91" s="98"/>
      <c r="F91" s="98"/>
      <c r="G91" s="98"/>
      <c r="H91" s="98"/>
      <c r="I91" s="98"/>
      <c r="J91" s="98"/>
      <c r="K91" s="98"/>
      <c r="L91" s="98"/>
      <c r="M91" s="98"/>
      <c r="N91" s="98"/>
      <c r="O91" s="98"/>
      <c r="P91" s="98"/>
      <c r="Q91" s="98"/>
      <c r="R91" s="98"/>
      <c r="S91" s="98"/>
      <c r="T91" s="98"/>
      <c r="U91" s="98"/>
      <c r="V91" s="98"/>
      <c r="W91" s="98"/>
      <c r="X91" s="98"/>
      <c r="Y91" s="98"/>
      <c r="Z91" s="98"/>
      <c r="AA91" s="98"/>
      <c r="AB91" s="98"/>
      <c r="AC91" s="98"/>
      <c r="AD91" s="98"/>
      <c r="AE91" s="98"/>
      <c r="AF91" s="98"/>
      <c r="AG91" s="98"/>
      <c r="AH91" s="98"/>
      <c r="AI91" s="98"/>
      <c r="AJ91" s="98"/>
      <c r="AK91" s="98"/>
      <c r="AL91" s="98"/>
      <c r="AM91" s="98"/>
      <c r="AN91" s="98"/>
      <c r="AO91" s="98"/>
      <c r="AP91" s="98"/>
      <c r="AQ91" s="98"/>
      <c r="AR91" s="98"/>
      <c r="AS91" s="98"/>
      <c r="AT91" s="98"/>
      <c r="AU91" s="98"/>
      <c r="AV91" s="98"/>
      <c r="AW91" s="98"/>
      <c r="AX91" s="98"/>
      <c r="AY91" s="98"/>
      <c r="AZ91" s="98"/>
    </row>
    <row r="92" spans="1:52" x14ac:dyDescent="0.25">
      <c r="A92" s="98"/>
      <c r="B92" s="98"/>
      <c r="C92" s="98"/>
      <c r="D92" s="98"/>
      <c r="E92" s="98"/>
      <c r="F92" s="98"/>
      <c r="G92" s="98"/>
      <c r="H92" s="98"/>
      <c r="I92" s="98"/>
      <c r="J92" s="98"/>
      <c r="K92" s="98"/>
      <c r="L92" s="98"/>
      <c r="M92" s="98"/>
      <c r="N92" s="98"/>
      <c r="O92" s="98"/>
      <c r="P92" s="98"/>
      <c r="Q92" s="98"/>
      <c r="R92" s="98"/>
      <c r="S92" s="98"/>
      <c r="T92" s="98"/>
      <c r="U92" s="98"/>
      <c r="V92" s="98"/>
      <c r="W92" s="98"/>
      <c r="X92" s="98"/>
      <c r="Y92" s="98"/>
      <c r="Z92" s="98"/>
      <c r="AA92" s="98"/>
      <c r="AB92" s="98"/>
      <c r="AC92" s="98"/>
      <c r="AD92" s="98"/>
      <c r="AE92" s="98"/>
      <c r="AF92" s="98"/>
      <c r="AG92" s="98"/>
      <c r="AH92" s="98"/>
      <c r="AI92" s="98"/>
      <c r="AJ92" s="98"/>
      <c r="AK92" s="98"/>
      <c r="AL92" s="98"/>
      <c r="AM92" s="98"/>
      <c r="AN92" s="98"/>
      <c r="AO92" s="98"/>
      <c r="AP92" s="98"/>
      <c r="AQ92" s="98"/>
      <c r="AR92" s="98"/>
      <c r="AS92" s="98"/>
      <c r="AT92" s="98"/>
      <c r="AU92" s="98"/>
      <c r="AV92" s="98"/>
      <c r="AW92" s="98"/>
      <c r="AX92" s="98"/>
      <c r="AY92" s="98"/>
      <c r="AZ92" s="98"/>
    </row>
    <row r="93" spans="1:52" x14ac:dyDescent="0.25">
      <c r="A93" s="98"/>
      <c r="B93" s="98"/>
      <c r="C93" s="98"/>
      <c r="D93" s="98"/>
      <c r="E93" s="98"/>
      <c r="F93" s="98"/>
      <c r="G93" s="98"/>
      <c r="H93" s="98"/>
      <c r="I93" s="98"/>
      <c r="J93" s="98"/>
      <c r="K93" s="98"/>
    </row>
    <row r="94" spans="1:52" x14ac:dyDescent="0.25">
      <c r="A94" s="98"/>
      <c r="B94" s="98"/>
      <c r="C94" s="98"/>
      <c r="D94" s="98"/>
      <c r="E94" s="98"/>
      <c r="F94" s="98"/>
      <c r="G94" s="98"/>
      <c r="H94" s="98"/>
      <c r="I94" s="98"/>
      <c r="J94" s="98"/>
      <c r="K94" s="98"/>
    </row>
    <row r="95" spans="1:52" x14ac:dyDescent="0.25">
      <c r="A95" s="98"/>
      <c r="B95" s="98"/>
      <c r="C95" s="98"/>
      <c r="D95" s="98"/>
      <c r="E95" s="98"/>
      <c r="F95" s="98"/>
      <c r="G95" s="98"/>
      <c r="H95" s="98"/>
      <c r="I95" s="98"/>
      <c r="J95" s="98"/>
      <c r="K95" s="98"/>
    </row>
    <row r="96" spans="1:52" x14ac:dyDescent="0.25">
      <c r="A96" s="98"/>
      <c r="B96" s="98"/>
      <c r="C96" s="98"/>
      <c r="D96" s="98"/>
      <c r="E96" s="98"/>
      <c r="F96" s="98"/>
      <c r="G96" s="98"/>
      <c r="H96" s="98"/>
      <c r="I96" s="98"/>
      <c r="J96" s="98"/>
      <c r="K96" s="98"/>
    </row>
    <row r="97" spans="1:11" x14ac:dyDescent="0.25">
      <c r="A97" s="98"/>
      <c r="B97" s="98"/>
      <c r="C97" s="98"/>
      <c r="D97" s="98"/>
      <c r="E97" s="98"/>
      <c r="F97" s="98"/>
      <c r="G97" s="98"/>
      <c r="H97" s="98"/>
      <c r="I97" s="98"/>
      <c r="J97" s="98"/>
      <c r="K97" s="98"/>
    </row>
    <row r="98" spans="1:11" x14ac:dyDescent="0.25">
      <c r="A98" s="98"/>
      <c r="B98" s="98"/>
      <c r="C98" s="98"/>
      <c r="D98" s="98"/>
      <c r="E98" s="98"/>
      <c r="F98" s="98"/>
      <c r="G98" s="98"/>
      <c r="H98" s="98"/>
      <c r="I98" s="98"/>
      <c r="J98" s="98"/>
      <c r="K98" s="98"/>
    </row>
    <row r="99" spans="1:11" x14ac:dyDescent="0.25">
      <c r="A99" s="98"/>
      <c r="B99" s="98"/>
      <c r="C99" s="98"/>
      <c r="D99" s="98"/>
      <c r="E99" s="98"/>
      <c r="F99" s="98"/>
      <c r="G99" s="98"/>
      <c r="H99" s="98"/>
      <c r="I99" s="98"/>
      <c r="J99" s="98"/>
      <c r="K99" s="98"/>
    </row>
    <row r="100" spans="1:11" x14ac:dyDescent="0.25">
      <c r="A100" s="98"/>
      <c r="B100" s="98"/>
      <c r="C100" s="98"/>
      <c r="D100" s="98"/>
      <c r="E100" s="98"/>
      <c r="F100" s="98"/>
      <c r="G100" s="98"/>
      <c r="H100" s="98"/>
      <c r="I100" s="98"/>
      <c r="J100" s="98"/>
      <c r="K100" s="98"/>
    </row>
    <row r="101" spans="1:11" x14ac:dyDescent="0.25">
      <c r="A101" s="98"/>
      <c r="B101" s="98"/>
      <c r="C101" s="98"/>
      <c r="D101" s="98"/>
      <c r="E101" s="98"/>
      <c r="F101" s="98"/>
      <c r="G101" s="98"/>
      <c r="H101" s="98"/>
      <c r="I101" s="98"/>
      <c r="J101" s="98"/>
      <c r="K101" s="98"/>
    </row>
    <row r="102" spans="1:11" x14ac:dyDescent="0.25">
      <c r="A102" s="98"/>
      <c r="B102" s="98"/>
      <c r="C102" s="98"/>
      <c r="D102" s="98"/>
      <c r="E102" s="98"/>
      <c r="F102" s="98"/>
      <c r="G102" s="98"/>
      <c r="H102" s="98"/>
      <c r="I102" s="98"/>
      <c r="J102" s="98"/>
      <c r="K102" s="98"/>
    </row>
    <row r="103" spans="1:11" x14ac:dyDescent="0.25">
      <c r="A103" s="98"/>
      <c r="B103" s="98"/>
      <c r="C103" s="98"/>
      <c r="D103" s="98"/>
      <c r="E103" s="98"/>
      <c r="F103" s="98"/>
      <c r="G103" s="98"/>
      <c r="H103" s="98"/>
      <c r="I103" s="98"/>
      <c r="J103" s="98"/>
      <c r="K103" s="98"/>
    </row>
    <row r="104" spans="1:11" x14ac:dyDescent="0.25">
      <c r="A104" s="98"/>
      <c r="B104" s="98"/>
      <c r="C104" s="98"/>
      <c r="D104" s="98"/>
      <c r="E104" s="98"/>
      <c r="F104" s="98"/>
      <c r="G104" s="98"/>
      <c r="H104" s="98"/>
      <c r="I104" s="98"/>
      <c r="J104" s="98"/>
      <c r="K104" s="98"/>
    </row>
    <row r="105" spans="1:11" x14ac:dyDescent="0.25">
      <c r="A105" s="98"/>
      <c r="B105" s="98"/>
      <c r="C105" s="98"/>
      <c r="D105" s="98"/>
      <c r="E105" s="98"/>
      <c r="F105" s="98"/>
      <c r="G105" s="98"/>
      <c r="H105" s="98"/>
      <c r="I105" s="98"/>
      <c r="J105" s="98"/>
      <c r="K105" s="98"/>
    </row>
    <row r="106" spans="1:11" x14ac:dyDescent="0.25">
      <c r="A106" s="98"/>
      <c r="B106" s="98"/>
      <c r="C106" s="98"/>
      <c r="D106" s="98"/>
      <c r="E106" s="98"/>
      <c r="F106" s="98"/>
      <c r="G106" s="98"/>
      <c r="H106" s="98"/>
      <c r="I106" s="98"/>
      <c r="J106" s="98"/>
      <c r="K106" s="98"/>
    </row>
    <row r="107" spans="1:11" x14ac:dyDescent="0.25">
      <c r="A107" s="98"/>
      <c r="B107" s="98"/>
      <c r="C107" s="98"/>
      <c r="D107" s="98"/>
      <c r="E107" s="98"/>
      <c r="F107" s="98"/>
      <c r="G107" s="98"/>
      <c r="H107" s="98"/>
      <c r="I107" s="98"/>
      <c r="J107" s="98"/>
      <c r="K107" s="98"/>
    </row>
    <row r="108" spans="1:11" x14ac:dyDescent="0.25">
      <c r="A108" s="98"/>
      <c r="B108" s="98"/>
      <c r="C108" s="98"/>
      <c r="D108" s="98"/>
      <c r="E108" s="98"/>
      <c r="F108" s="98"/>
      <c r="G108" s="98"/>
      <c r="H108" s="98"/>
      <c r="I108" s="98"/>
      <c r="J108" s="98"/>
      <c r="K108" s="98"/>
    </row>
    <row r="109" spans="1:11" x14ac:dyDescent="0.25">
      <c r="A109" s="98"/>
      <c r="B109" s="98"/>
      <c r="C109" s="98"/>
      <c r="D109" s="98"/>
      <c r="E109" s="98"/>
      <c r="F109" s="98"/>
      <c r="G109" s="98"/>
      <c r="H109" s="98"/>
      <c r="I109" s="98"/>
      <c r="J109" s="98"/>
      <c r="K109" s="98"/>
    </row>
    <row r="110" spans="1:11" x14ac:dyDescent="0.25">
      <c r="A110" s="98"/>
      <c r="B110" s="98"/>
      <c r="C110" s="98"/>
      <c r="D110" s="98"/>
      <c r="E110" s="98"/>
      <c r="F110" s="98"/>
      <c r="G110" s="98"/>
      <c r="H110" s="98"/>
      <c r="I110" s="98"/>
      <c r="J110" s="98"/>
      <c r="K110" s="98"/>
    </row>
    <row r="111" spans="1:11" x14ac:dyDescent="0.25">
      <c r="A111" s="98"/>
      <c r="B111" s="98"/>
      <c r="C111" s="98"/>
      <c r="D111" s="98"/>
      <c r="E111" s="98"/>
      <c r="F111" s="98"/>
      <c r="G111" s="98"/>
      <c r="H111" s="98"/>
      <c r="I111" s="98"/>
      <c r="J111" s="98"/>
      <c r="K111" s="98"/>
    </row>
    <row r="112" spans="1:11" x14ac:dyDescent="0.25">
      <c r="A112" s="98"/>
      <c r="B112" s="98"/>
      <c r="C112" s="98"/>
      <c r="D112" s="98"/>
      <c r="E112" s="98"/>
      <c r="F112" s="98"/>
      <c r="G112" s="98"/>
      <c r="H112" s="98"/>
      <c r="I112" s="98"/>
      <c r="J112" s="98"/>
      <c r="K112" s="98"/>
    </row>
    <row r="113" spans="1:11" x14ac:dyDescent="0.25">
      <c r="A113" s="98"/>
      <c r="B113" s="98"/>
      <c r="C113" s="98"/>
      <c r="D113" s="98"/>
      <c r="E113" s="98"/>
      <c r="F113" s="98"/>
      <c r="G113" s="98"/>
      <c r="H113" s="98"/>
      <c r="I113" s="98"/>
      <c r="J113" s="98"/>
      <c r="K113" s="98"/>
    </row>
    <row r="114" spans="1:11" x14ac:dyDescent="0.25">
      <c r="A114" s="98"/>
      <c r="B114" s="98"/>
      <c r="C114" s="98"/>
      <c r="D114" s="98"/>
      <c r="E114" s="98"/>
      <c r="F114" s="98"/>
      <c r="G114" s="98"/>
      <c r="H114" s="98"/>
      <c r="I114" s="98"/>
      <c r="J114" s="98"/>
      <c r="K114" s="98"/>
    </row>
    <row r="115" spans="1:11" x14ac:dyDescent="0.25">
      <c r="A115" s="98"/>
      <c r="B115" s="98"/>
      <c r="C115" s="98"/>
      <c r="D115" s="98"/>
      <c r="E115" s="98"/>
      <c r="F115" s="98"/>
      <c r="G115" s="98"/>
      <c r="H115" s="98"/>
      <c r="I115" s="98"/>
      <c r="J115" s="98"/>
      <c r="K115" s="98"/>
    </row>
    <row r="116" spans="1:11" x14ac:dyDescent="0.25">
      <c r="A116" s="98"/>
      <c r="B116" s="98"/>
      <c r="C116" s="98"/>
      <c r="D116" s="98"/>
      <c r="E116" s="98"/>
      <c r="F116" s="98"/>
      <c r="G116" s="98"/>
      <c r="H116" s="98"/>
      <c r="I116" s="98"/>
      <c r="J116" s="98"/>
      <c r="K116" s="98"/>
    </row>
    <row r="117" spans="1:11" x14ac:dyDescent="0.25">
      <c r="A117" s="98"/>
      <c r="B117" s="98"/>
      <c r="C117" s="98"/>
      <c r="D117" s="98"/>
      <c r="E117" s="98"/>
      <c r="F117" s="98"/>
      <c r="G117" s="98"/>
      <c r="H117" s="98"/>
      <c r="I117" s="98"/>
      <c r="J117" s="98"/>
      <c r="K117" s="98"/>
    </row>
    <row r="118" spans="1:11" x14ac:dyDescent="0.25">
      <c r="A118" s="98"/>
      <c r="B118" s="98"/>
      <c r="C118" s="98"/>
      <c r="D118" s="98"/>
      <c r="E118" s="98"/>
      <c r="F118" s="98"/>
      <c r="G118" s="98"/>
      <c r="H118" s="98"/>
      <c r="I118" s="98"/>
      <c r="J118" s="98"/>
      <c r="K118" s="98"/>
    </row>
    <row r="119" spans="1:11" x14ac:dyDescent="0.25">
      <c r="A119" s="98"/>
      <c r="B119" s="98"/>
      <c r="C119" s="98"/>
      <c r="D119" s="98"/>
      <c r="E119" s="98"/>
      <c r="F119" s="98"/>
      <c r="G119" s="98"/>
      <c r="H119" s="98"/>
      <c r="I119" s="98"/>
      <c r="J119" s="98"/>
      <c r="K119" s="98"/>
    </row>
    <row r="120" spans="1:11" x14ac:dyDescent="0.25">
      <c r="A120" s="98"/>
      <c r="B120" s="98"/>
      <c r="C120" s="98"/>
      <c r="D120" s="98"/>
      <c r="E120" s="98"/>
      <c r="F120" s="98"/>
      <c r="G120" s="98"/>
      <c r="H120" s="98"/>
      <c r="I120" s="98"/>
      <c r="J120" s="98"/>
      <c r="K120" s="98"/>
    </row>
    <row r="121" spans="1:11" x14ac:dyDescent="0.25">
      <c r="A121" s="98"/>
      <c r="B121" s="98"/>
      <c r="C121" s="98"/>
      <c r="D121" s="98"/>
      <c r="E121" s="98"/>
      <c r="F121" s="98"/>
      <c r="G121" s="98"/>
      <c r="H121" s="98"/>
      <c r="I121" s="98"/>
      <c r="J121" s="98"/>
      <c r="K121" s="98"/>
    </row>
    <row r="122" spans="1:11" x14ac:dyDescent="0.25">
      <c r="A122" s="98"/>
      <c r="B122" s="98"/>
      <c r="C122" s="98"/>
      <c r="D122" s="98"/>
      <c r="E122" s="98"/>
      <c r="F122" s="98"/>
      <c r="G122" s="98"/>
      <c r="H122" s="98"/>
      <c r="I122" s="98"/>
      <c r="J122" s="98"/>
      <c r="K122" s="98"/>
    </row>
    <row r="123" spans="1:11" x14ac:dyDescent="0.25">
      <c r="A123" s="98"/>
      <c r="B123" s="98"/>
      <c r="C123" s="98"/>
      <c r="D123" s="98"/>
      <c r="E123" s="98"/>
      <c r="F123" s="98"/>
      <c r="G123" s="98"/>
      <c r="H123" s="98"/>
      <c r="I123" s="98"/>
      <c r="J123" s="98"/>
      <c r="K123" s="98"/>
    </row>
    <row r="124" spans="1:11" x14ac:dyDescent="0.25">
      <c r="A124" s="98"/>
      <c r="B124" s="98"/>
      <c r="C124" s="98"/>
      <c r="D124" s="98"/>
      <c r="E124" s="98"/>
      <c r="F124" s="98"/>
      <c r="G124" s="98"/>
      <c r="H124" s="98"/>
      <c r="I124" s="98"/>
      <c r="J124" s="98"/>
      <c r="K124" s="98"/>
    </row>
    <row r="125" spans="1:11" x14ac:dyDescent="0.25">
      <c r="A125" s="98"/>
      <c r="B125" s="98"/>
      <c r="C125" s="98"/>
      <c r="D125" s="98"/>
      <c r="E125" s="98"/>
      <c r="F125" s="98"/>
      <c r="G125" s="98"/>
      <c r="H125" s="98"/>
      <c r="I125" s="98"/>
      <c r="J125" s="98"/>
      <c r="K125" s="98"/>
    </row>
    <row r="126" spans="1:11" x14ac:dyDescent="0.25">
      <c r="A126" s="98"/>
      <c r="B126" s="98"/>
      <c r="C126" s="98"/>
      <c r="D126" s="98"/>
      <c r="E126" s="98"/>
      <c r="F126" s="98"/>
      <c r="G126" s="98"/>
      <c r="H126" s="98"/>
      <c r="I126" s="98"/>
      <c r="J126" s="98"/>
      <c r="K126" s="98"/>
    </row>
    <row r="127" spans="1:11" x14ac:dyDescent="0.25">
      <c r="A127" s="98"/>
      <c r="B127" s="98"/>
      <c r="C127" s="98"/>
      <c r="D127" s="98"/>
      <c r="E127" s="98"/>
      <c r="F127" s="98"/>
      <c r="G127" s="98"/>
      <c r="H127" s="98"/>
      <c r="I127" s="98"/>
      <c r="J127" s="98"/>
      <c r="K127" s="98"/>
    </row>
    <row r="128" spans="1:11" x14ac:dyDescent="0.25">
      <c r="A128" s="98"/>
      <c r="B128" s="98"/>
      <c r="H128" s="98"/>
      <c r="I128" s="98"/>
      <c r="J128" s="98"/>
      <c r="K128" s="98"/>
    </row>
    <row r="129" spans="1:11" x14ac:dyDescent="0.25">
      <c r="A129" s="98"/>
      <c r="B129" s="98"/>
      <c r="H129" s="98"/>
      <c r="I129" s="98"/>
      <c r="J129" s="98"/>
      <c r="K129" s="98"/>
    </row>
    <row r="130" spans="1:11" x14ac:dyDescent="0.25">
      <c r="A130" s="98"/>
      <c r="B130" s="98"/>
      <c r="H130" s="98"/>
      <c r="I130" s="98"/>
      <c r="J130" s="98"/>
      <c r="K130" s="98"/>
    </row>
    <row r="131" spans="1:11" x14ac:dyDescent="0.25">
      <c r="A131" s="98"/>
      <c r="B131" s="98"/>
      <c r="H131" s="98"/>
      <c r="I131" s="98"/>
      <c r="J131" s="98"/>
      <c r="K131" s="98"/>
    </row>
    <row r="132" spans="1:11" x14ac:dyDescent="0.25">
      <c r="A132" s="98"/>
      <c r="B132" s="98"/>
      <c r="H132" s="98"/>
      <c r="I132" s="98"/>
      <c r="J132" s="98"/>
      <c r="K132" s="98"/>
    </row>
    <row r="133" spans="1:11" x14ac:dyDescent="0.25">
      <c r="A133" s="98"/>
      <c r="B133" s="98"/>
      <c r="H133" s="98"/>
      <c r="I133" s="98"/>
      <c r="J133" s="98"/>
      <c r="K133" s="98"/>
    </row>
    <row r="134" spans="1:11" x14ac:dyDescent="0.25">
      <c r="A134" s="98"/>
      <c r="B134" s="98"/>
      <c r="H134" s="98"/>
      <c r="I134" s="98"/>
      <c r="J134" s="98"/>
      <c r="K134" s="98"/>
    </row>
    <row r="135" spans="1:11" x14ac:dyDescent="0.25">
      <c r="A135" s="98"/>
      <c r="B135" s="98"/>
      <c r="H135" s="98"/>
      <c r="I135" s="98"/>
      <c r="J135" s="98"/>
      <c r="K135" s="98"/>
    </row>
    <row r="136" spans="1:11" x14ac:dyDescent="0.25">
      <c r="A136" s="98"/>
      <c r="B136" s="98"/>
      <c r="H136" s="98"/>
      <c r="I136" s="98"/>
      <c r="J136" s="98"/>
      <c r="K136" s="98"/>
    </row>
    <row r="137" spans="1:11" x14ac:dyDescent="0.25">
      <c r="B137" s="98"/>
      <c r="J137" s="98"/>
    </row>
  </sheetData>
  <mergeCells count="71">
    <mergeCell ref="D45:E45"/>
    <mergeCell ref="F45:G45"/>
    <mergeCell ref="F41:G41"/>
    <mergeCell ref="D42:I42"/>
    <mergeCell ref="D43:E43"/>
    <mergeCell ref="F43:G43"/>
    <mergeCell ref="D44:I44"/>
    <mergeCell ref="C34:C35"/>
    <mergeCell ref="D34:I34"/>
    <mergeCell ref="D35:E35"/>
    <mergeCell ref="F35:G35"/>
    <mergeCell ref="D36:I36"/>
    <mergeCell ref="D8:I8"/>
    <mergeCell ref="C8:C9"/>
    <mergeCell ref="D10:I10"/>
    <mergeCell ref="F11:G11"/>
    <mergeCell ref="D28:I31"/>
    <mergeCell ref="D11:E11"/>
    <mergeCell ref="D12:I12"/>
    <mergeCell ref="D14:I14"/>
    <mergeCell ref="D15:E15"/>
    <mergeCell ref="F15:G15"/>
    <mergeCell ref="D16:I16"/>
    <mergeCell ref="D17:E17"/>
    <mergeCell ref="F17:G17"/>
    <mergeCell ref="D18:I18"/>
    <mergeCell ref="D19:E19"/>
    <mergeCell ref="F19:G19"/>
    <mergeCell ref="D33:E33"/>
    <mergeCell ref="F33:G33"/>
    <mergeCell ref="D37:E37"/>
    <mergeCell ref="F37:G37"/>
    <mergeCell ref="D38:I38"/>
    <mergeCell ref="D39:E39"/>
    <mergeCell ref="F39:G39"/>
    <mergeCell ref="D40:I40"/>
    <mergeCell ref="D41:E41"/>
    <mergeCell ref="C3:I3"/>
    <mergeCell ref="C4:I4"/>
    <mergeCell ref="C27:H27"/>
    <mergeCell ref="D9:E9"/>
    <mergeCell ref="D13:E13"/>
    <mergeCell ref="D7:E7"/>
    <mergeCell ref="F7:G7"/>
    <mergeCell ref="F13:G13"/>
    <mergeCell ref="F9:G9"/>
    <mergeCell ref="E23:H23"/>
    <mergeCell ref="E24:H24"/>
    <mergeCell ref="D22:I22"/>
    <mergeCell ref="G78:I78"/>
    <mergeCell ref="F63:G63"/>
    <mergeCell ref="G73:I73"/>
    <mergeCell ref="G74:I74"/>
    <mergeCell ref="G75:I75"/>
    <mergeCell ref="G76:I76"/>
    <mergeCell ref="G77:I77"/>
    <mergeCell ref="E68:H68"/>
    <mergeCell ref="D63:E63"/>
    <mergeCell ref="F64:G64"/>
    <mergeCell ref="E67:H67"/>
    <mergeCell ref="D70:E70"/>
    <mergeCell ref="F70:I70"/>
    <mergeCell ref="E48:H48"/>
    <mergeCell ref="E49:H49"/>
    <mergeCell ref="D61:E61"/>
    <mergeCell ref="D64:E64"/>
    <mergeCell ref="F61:G61"/>
    <mergeCell ref="D62:E62"/>
    <mergeCell ref="F62:G62"/>
    <mergeCell ref="C51:H51"/>
    <mergeCell ref="D52:I55"/>
  </mergeCells>
  <hyperlinks>
    <hyperlink ref="E24" r:id="rId1"/>
  </hyperlinks>
  <pageMargins left="0.2" right="0.21" top="0.17" bottom="0.17" header="0.17" footer="0.17"/>
  <pageSetup orientation="landscape"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E29"/>
  <sheetViews>
    <sheetView workbookViewId="0">
      <selection activeCell="J15" sqref="J15"/>
    </sheetView>
  </sheetViews>
  <sheetFormatPr defaultColWidth="9.140625" defaultRowHeight="15" x14ac:dyDescent="0.25"/>
  <cols>
    <col min="1" max="1" width="1.28515625" customWidth="1"/>
    <col min="2" max="2" width="2" customWidth="1"/>
    <col min="3" max="3" width="43" customWidth="1"/>
    <col min="4" max="4" width="50.42578125" customWidth="1"/>
    <col min="5" max="5" width="2.42578125" customWidth="1"/>
    <col min="6" max="6" width="1.42578125" customWidth="1"/>
  </cols>
  <sheetData>
    <row r="1" spans="2:5" ht="15.75" thickBot="1" x14ac:dyDescent="0.3"/>
    <row r="2" spans="2:5" ht="15.75" thickBot="1" x14ac:dyDescent="0.3">
      <c r="B2" s="113"/>
      <c r="C2" s="66"/>
      <c r="D2" s="66"/>
      <c r="E2" s="67"/>
    </row>
    <row r="3" spans="2:5" ht="19.5" thickBot="1" x14ac:dyDescent="0.35">
      <c r="B3" s="114"/>
      <c r="C3" s="615" t="s">
        <v>254</v>
      </c>
      <c r="D3" s="616"/>
      <c r="E3" s="115"/>
    </row>
    <row r="4" spans="2:5" x14ac:dyDescent="0.25">
      <c r="B4" s="114"/>
      <c r="C4" s="116"/>
      <c r="D4" s="116"/>
      <c r="E4" s="115"/>
    </row>
    <row r="5" spans="2:5" ht="15.75" thickBot="1" x14ac:dyDescent="0.3">
      <c r="B5" s="114"/>
      <c r="C5" s="117" t="s">
        <v>291</v>
      </c>
      <c r="D5" s="116"/>
      <c r="E5" s="115"/>
    </row>
    <row r="6" spans="2:5" ht="15.75" thickBot="1" x14ac:dyDescent="0.3">
      <c r="B6" s="114"/>
      <c r="C6" s="124" t="s">
        <v>255</v>
      </c>
      <c r="D6" s="125" t="s">
        <v>256</v>
      </c>
      <c r="E6" s="115"/>
    </row>
    <row r="7" spans="2:5" ht="45.75" thickBot="1" x14ac:dyDescent="0.3">
      <c r="B7" s="114"/>
      <c r="C7" s="118" t="s">
        <v>295</v>
      </c>
      <c r="D7" s="358" t="s">
        <v>879</v>
      </c>
      <c r="E7" s="115"/>
    </row>
    <row r="8" spans="2:5" ht="45.75" thickBot="1" x14ac:dyDescent="0.3">
      <c r="B8" s="114"/>
      <c r="C8" s="119" t="s">
        <v>296</v>
      </c>
      <c r="D8" s="356" t="s">
        <v>768</v>
      </c>
      <c r="E8" s="115"/>
    </row>
    <row r="9" spans="2:5" ht="45.75" thickBot="1" x14ac:dyDescent="0.3">
      <c r="B9" s="114"/>
      <c r="C9" s="120" t="s">
        <v>257</v>
      </c>
      <c r="D9" s="357" t="s">
        <v>877</v>
      </c>
      <c r="E9" s="115"/>
    </row>
    <row r="10" spans="2:5" ht="75.75" thickBot="1" x14ac:dyDescent="0.3">
      <c r="B10" s="114"/>
      <c r="C10" s="118" t="s">
        <v>270</v>
      </c>
      <c r="D10" s="358" t="s">
        <v>878</v>
      </c>
      <c r="E10" s="115"/>
    </row>
    <row r="11" spans="2:5" x14ac:dyDescent="0.25">
      <c r="B11" s="114"/>
      <c r="C11" s="116"/>
      <c r="D11" s="116"/>
      <c r="E11" s="115"/>
    </row>
    <row r="12" spans="2:5" ht="15.75" thickBot="1" x14ac:dyDescent="0.3">
      <c r="B12" s="114"/>
      <c r="C12" s="617" t="s">
        <v>292</v>
      </c>
      <c r="D12" s="617"/>
      <c r="E12" s="115"/>
    </row>
    <row r="13" spans="2:5" ht="15.75" thickBot="1" x14ac:dyDescent="0.3">
      <c r="B13" s="114"/>
      <c r="C13" s="126" t="s">
        <v>258</v>
      </c>
      <c r="D13" s="126" t="s">
        <v>256</v>
      </c>
      <c r="E13" s="115"/>
    </row>
    <row r="14" spans="2:5" ht="15.75" thickBot="1" x14ac:dyDescent="0.3">
      <c r="B14" s="114"/>
      <c r="C14" s="614" t="s">
        <v>293</v>
      </c>
      <c r="D14" s="614"/>
      <c r="E14" s="115"/>
    </row>
    <row r="15" spans="2:5" ht="90.75" thickBot="1" x14ac:dyDescent="0.3">
      <c r="B15" s="114"/>
      <c r="C15" s="120" t="s">
        <v>297</v>
      </c>
      <c r="D15" s="295"/>
      <c r="E15" s="115"/>
    </row>
    <row r="16" spans="2:5" ht="60.75" thickBot="1" x14ac:dyDescent="0.3">
      <c r="B16" s="114"/>
      <c r="C16" s="120" t="s">
        <v>298</v>
      </c>
      <c r="D16" s="295"/>
      <c r="E16" s="115"/>
    </row>
    <row r="17" spans="2:5" ht="15.75" thickBot="1" x14ac:dyDescent="0.3">
      <c r="B17" s="114"/>
      <c r="C17" s="614" t="s">
        <v>294</v>
      </c>
      <c r="D17" s="614"/>
      <c r="E17" s="115"/>
    </row>
    <row r="18" spans="2:5" ht="90.75" thickBot="1" x14ac:dyDescent="0.3">
      <c r="B18" s="114"/>
      <c r="C18" s="120" t="s">
        <v>299</v>
      </c>
      <c r="D18" s="121"/>
      <c r="E18" s="115"/>
    </row>
    <row r="19" spans="2:5" ht="60.75" thickBot="1" x14ac:dyDescent="0.3">
      <c r="B19" s="114"/>
      <c r="C19" s="120" t="s">
        <v>290</v>
      </c>
      <c r="D19" s="121"/>
      <c r="E19" s="115"/>
    </row>
    <row r="20" spans="2:5" ht="15.75" thickBot="1" x14ac:dyDescent="0.3">
      <c r="B20" s="114"/>
      <c r="C20" s="614" t="s">
        <v>259</v>
      </c>
      <c r="D20" s="614"/>
      <c r="E20" s="115"/>
    </row>
    <row r="21" spans="2:5" ht="30.75" thickBot="1" x14ac:dyDescent="0.3">
      <c r="B21" s="114"/>
      <c r="C21" s="122" t="s">
        <v>260</v>
      </c>
      <c r="D21" s="122"/>
      <c r="E21" s="115"/>
    </row>
    <row r="22" spans="2:5" ht="45.75" thickBot="1" x14ac:dyDescent="0.3">
      <c r="B22" s="114"/>
      <c r="C22" s="122" t="s">
        <v>261</v>
      </c>
      <c r="D22" s="122"/>
      <c r="E22" s="115"/>
    </row>
    <row r="23" spans="2:5" ht="30.75" thickBot="1" x14ac:dyDescent="0.3">
      <c r="B23" s="114"/>
      <c r="C23" s="122" t="s">
        <v>262</v>
      </c>
      <c r="D23" s="122"/>
      <c r="E23" s="115"/>
    </row>
    <row r="24" spans="2:5" ht="15.75" thickBot="1" x14ac:dyDescent="0.3">
      <c r="B24" s="114"/>
      <c r="C24" s="614" t="s">
        <v>263</v>
      </c>
      <c r="D24" s="614"/>
      <c r="E24" s="115"/>
    </row>
    <row r="25" spans="2:5" ht="60.75" thickBot="1" x14ac:dyDescent="0.3">
      <c r="B25" s="114"/>
      <c r="C25" s="120" t="s">
        <v>300</v>
      </c>
      <c r="D25" s="121"/>
      <c r="E25" s="115"/>
    </row>
    <row r="26" spans="2:5" ht="30.75" thickBot="1" x14ac:dyDescent="0.3">
      <c r="B26" s="114"/>
      <c r="C26" s="120" t="s">
        <v>301</v>
      </c>
      <c r="D26" s="121"/>
      <c r="E26" s="115"/>
    </row>
    <row r="27" spans="2:5" ht="75.75" thickBot="1" x14ac:dyDescent="0.3">
      <c r="B27" s="114"/>
      <c r="C27" s="120" t="s">
        <v>264</v>
      </c>
      <c r="D27" s="121"/>
      <c r="E27" s="115"/>
    </row>
    <row r="28" spans="2:5" ht="45.75" thickBot="1" x14ac:dyDescent="0.3">
      <c r="B28" s="114"/>
      <c r="C28" s="120" t="s">
        <v>302</v>
      </c>
      <c r="D28" s="121"/>
      <c r="E28" s="115"/>
    </row>
    <row r="29" spans="2:5" ht="15.75" thickBot="1" x14ac:dyDescent="0.3">
      <c r="B29" s="147"/>
      <c r="C29" s="123"/>
      <c r="D29" s="123"/>
      <c r="E29" s="148"/>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zoomScale="80" zoomScaleNormal="80" workbookViewId="0">
      <selection activeCell="A2" sqref="A2:XFD5"/>
    </sheetView>
  </sheetViews>
  <sheetFormatPr defaultColWidth="9.140625" defaultRowHeight="15" outlineLevelRow="1" x14ac:dyDescent="0.25"/>
  <cols>
    <col min="1" max="1" width="3" style="150" customWidth="1"/>
    <col min="2" max="2" width="28.5703125" style="150" customWidth="1"/>
    <col min="3" max="3" width="50.5703125" style="150" customWidth="1"/>
    <col min="4" max="4" width="34.28515625" style="150" customWidth="1"/>
    <col min="5" max="5" width="32" style="150" customWidth="1"/>
    <col min="6" max="6" width="26.7109375" style="150" customWidth="1"/>
    <col min="7" max="7" width="26.42578125" style="150" bestFit="1" customWidth="1"/>
    <col min="8" max="8" width="30" style="150" customWidth="1"/>
    <col min="9" max="9" width="26.140625" style="150" customWidth="1"/>
    <col min="10" max="10" width="25.85546875" style="150" customWidth="1"/>
    <col min="11" max="11" width="31" style="150" bestFit="1" customWidth="1"/>
    <col min="12" max="12" width="30.28515625" style="150" customWidth="1"/>
    <col min="13" max="13" width="27.140625" style="150" bestFit="1" customWidth="1"/>
    <col min="14" max="14" width="25" style="150" customWidth="1"/>
    <col min="15" max="15" width="25.85546875" style="150" bestFit="1" customWidth="1"/>
    <col min="16" max="16" width="30.28515625" style="150" customWidth="1"/>
    <col min="17" max="17" width="27.140625" style="150" bestFit="1" customWidth="1"/>
    <col min="18" max="18" width="24.28515625" style="150" customWidth="1"/>
    <col min="19" max="19" width="23.140625" style="150" bestFit="1" customWidth="1"/>
    <col min="20" max="20" width="27.7109375" style="150" customWidth="1"/>
    <col min="21" max="16384" width="9.140625" style="150"/>
  </cols>
  <sheetData>
    <row r="1" spans="2:19" ht="15.75" thickBot="1" x14ac:dyDescent="0.3"/>
    <row r="2" spans="2:19" ht="26.25" x14ac:dyDescent="0.25">
      <c r="B2" s="95"/>
      <c r="C2" s="635"/>
      <c r="D2" s="635"/>
      <c r="E2" s="635"/>
      <c r="F2" s="635"/>
      <c r="G2" s="635"/>
      <c r="H2" s="89"/>
      <c r="I2" s="89"/>
      <c r="J2" s="89"/>
      <c r="K2" s="89"/>
      <c r="L2" s="89"/>
      <c r="M2" s="89"/>
      <c r="N2" s="89"/>
      <c r="O2" s="89"/>
      <c r="P2" s="89"/>
      <c r="Q2" s="89"/>
      <c r="R2" s="89"/>
      <c r="S2" s="90"/>
    </row>
    <row r="3" spans="2:19" ht="26.25" x14ac:dyDescent="0.25">
      <c r="B3" s="96"/>
      <c r="C3" s="641" t="s">
        <v>281</v>
      </c>
      <c r="D3" s="642"/>
      <c r="E3" s="642"/>
      <c r="F3" s="642"/>
      <c r="G3" s="643"/>
      <c r="H3" s="92"/>
      <c r="I3" s="92"/>
      <c r="J3" s="92"/>
      <c r="K3" s="92"/>
      <c r="L3" s="92"/>
      <c r="M3" s="92"/>
      <c r="N3" s="92"/>
      <c r="O3" s="92"/>
      <c r="P3" s="92"/>
      <c r="Q3" s="92"/>
      <c r="R3" s="92"/>
      <c r="S3" s="94"/>
    </row>
    <row r="4" spans="2:19" ht="26.25" x14ac:dyDescent="0.25">
      <c r="B4" s="96"/>
      <c r="C4" s="97"/>
      <c r="D4" s="97"/>
      <c r="E4" s="97"/>
      <c r="F4" s="97"/>
      <c r="G4" s="97"/>
      <c r="H4" s="92"/>
      <c r="I4" s="92"/>
      <c r="J4" s="92"/>
      <c r="K4" s="92"/>
      <c r="L4" s="92"/>
      <c r="M4" s="92"/>
      <c r="N4" s="92"/>
      <c r="O4" s="92"/>
      <c r="P4" s="92"/>
      <c r="Q4" s="92"/>
      <c r="R4" s="92"/>
      <c r="S4" s="94"/>
    </row>
    <row r="5" spans="2:19" ht="15.75" thickBot="1" x14ac:dyDescent="0.3">
      <c r="B5" s="91"/>
      <c r="C5" s="92"/>
      <c r="D5" s="92"/>
      <c r="E5" s="92"/>
      <c r="F5" s="92"/>
      <c r="G5" s="92"/>
      <c r="H5" s="92"/>
      <c r="I5" s="92"/>
      <c r="J5" s="92"/>
      <c r="K5" s="92"/>
      <c r="L5" s="92"/>
      <c r="M5" s="92"/>
      <c r="N5" s="92"/>
      <c r="O5" s="92"/>
      <c r="P5" s="92"/>
      <c r="Q5" s="92"/>
      <c r="R5" s="92"/>
      <c r="S5" s="94"/>
    </row>
    <row r="6" spans="2:19" ht="34.5" customHeight="1" thickBot="1" x14ac:dyDescent="0.3">
      <c r="B6" s="636" t="s">
        <v>592</v>
      </c>
      <c r="C6" s="637"/>
      <c r="D6" s="637"/>
      <c r="E6" s="637"/>
      <c r="F6" s="637"/>
      <c r="G6" s="637"/>
      <c r="H6" s="245"/>
      <c r="I6" s="245"/>
      <c r="J6" s="245"/>
      <c r="K6" s="245"/>
      <c r="L6" s="245"/>
      <c r="M6" s="245"/>
      <c r="N6" s="245"/>
      <c r="O6" s="245"/>
      <c r="P6" s="245"/>
      <c r="Q6" s="245"/>
      <c r="R6" s="245"/>
      <c r="S6" s="246"/>
    </row>
    <row r="7" spans="2:19" ht="15.75" customHeight="1" x14ac:dyDescent="0.25">
      <c r="B7" s="636" t="s">
        <v>654</v>
      </c>
      <c r="C7" s="638"/>
      <c r="D7" s="638"/>
      <c r="E7" s="638"/>
      <c r="F7" s="638"/>
      <c r="G7" s="638"/>
      <c r="H7" s="245"/>
      <c r="I7" s="245"/>
      <c r="J7" s="245"/>
      <c r="K7" s="245"/>
      <c r="L7" s="245"/>
      <c r="M7" s="245"/>
      <c r="N7" s="245"/>
      <c r="O7" s="245"/>
      <c r="P7" s="245"/>
      <c r="Q7" s="245"/>
      <c r="R7" s="245"/>
      <c r="S7" s="246"/>
    </row>
    <row r="8" spans="2:19" ht="15.75" customHeight="1" thickBot="1" x14ac:dyDescent="0.3">
      <c r="B8" s="639" t="s">
        <v>236</v>
      </c>
      <c r="C8" s="640"/>
      <c r="D8" s="640"/>
      <c r="E8" s="640"/>
      <c r="F8" s="640"/>
      <c r="G8" s="640"/>
      <c r="H8" s="247"/>
      <c r="I8" s="247"/>
      <c r="J8" s="247"/>
      <c r="K8" s="247"/>
      <c r="L8" s="247"/>
      <c r="M8" s="247"/>
      <c r="N8" s="247"/>
      <c r="O8" s="247"/>
      <c r="P8" s="247"/>
      <c r="Q8" s="247"/>
      <c r="R8" s="247"/>
      <c r="S8" s="248"/>
    </row>
    <row r="10" spans="2:19" ht="21" x14ac:dyDescent="0.35">
      <c r="B10" s="723" t="s">
        <v>305</v>
      </c>
      <c r="C10" s="723"/>
    </row>
    <row r="11" spans="2:19" ht="15.75" thickBot="1" x14ac:dyDescent="0.3"/>
    <row r="12" spans="2:19" ht="15" customHeight="1" thickBot="1" x14ac:dyDescent="0.3">
      <c r="B12" s="251" t="s">
        <v>306</v>
      </c>
      <c r="C12" s="151"/>
    </row>
    <row r="13" spans="2:19" ht="15.75" customHeight="1" thickBot="1" x14ac:dyDescent="0.3">
      <c r="B13" s="251" t="s">
        <v>273</v>
      </c>
      <c r="C13" s="151"/>
    </row>
    <row r="14" spans="2:19" ht="15.75" customHeight="1" thickBot="1" x14ac:dyDescent="0.3">
      <c r="B14" s="251" t="s">
        <v>655</v>
      </c>
      <c r="C14" s="151"/>
    </row>
    <row r="15" spans="2:19" ht="15.75" customHeight="1" thickBot="1" x14ac:dyDescent="0.3">
      <c r="B15" s="251" t="s">
        <v>307</v>
      </c>
      <c r="C15" s="287" t="s">
        <v>126</v>
      </c>
    </row>
    <row r="16" spans="2:19" ht="15.75" thickBot="1" x14ac:dyDescent="0.3">
      <c r="B16" s="251" t="s">
        <v>308</v>
      </c>
      <c r="C16" s="151"/>
    </row>
    <row r="17" spans="2:19" ht="15.75" thickBot="1" x14ac:dyDescent="0.3">
      <c r="B17" s="251" t="s">
        <v>309</v>
      </c>
      <c r="C17" s="151"/>
    </row>
    <row r="18" spans="2:19" ht="15.75" thickBot="1" x14ac:dyDescent="0.3"/>
    <row r="19" spans="2:19" ht="15.75" thickBot="1" x14ac:dyDescent="0.3">
      <c r="D19" s="663" t="s">
        <v>310</v>
      </c>
      <c r="E19" s="664"/>
      <c r="F19" s="664"/>
      <c r="G19" s="665"/>
      <c r="H19" s="663" t="s">
        <v>311</v>
      </c>
      <c r="I19" s="664"/>
      <c r="J19" s="664"/>
      <c r="K19" s="665"/>
      <c r="L19" s="663" t="s">
        <v>312</v>
      </c>
      <c r="M19" s="664"/>
      <c r="N19" s="664"/>
      <c r="O19" s="665"/>
      <c r="P19" s="663" t="s">
        <v>313</v>
      </c>
      <c r="Q19" s="664"/>
      <c r="R19" s="664"/>
      <c r="S19" s="665"/>
    </row>
    <row r="20" spans="2:19" ht="45" customHeight="1" thickBot="1" x14ac:dyDescent="0.3">
      <c r="B20" s="656" t="s">
        <v>314</v>
      </c>
      <c r="C20" s="724" t="s">
        <v>315</v>
      </c>
      <c r="D20" s="152"/>
      <c r="E20" s="153" t="s">
        <v>316</v>
      </c>
      <c r="F20" s="154" t="s">
        <v>317</v>
      </c>
      <c r="G20" s="155" t="s">
        <v>318</v>
      </c>
      <c r="H20" s="152"/>
      <c r="I20" s="153" t="s">
        <v>316</v>
      </c>
      <c r="J20" s="154" t="s">
        <v>317</v>
      </c>
      <c r="K20" s="155" t="s">
        <v>318</v>
      </c>
      <c r="L20" s="152"/>
      <c r="M20" s="153" t="s">
        <v>316</v>
      </c>
      <c r="N20" s="154" t="s">
        <v>317</v>
      </c>
      <c r="O20" s="155" t="s">
        <v>318</v>
      </c>
      <c r="P20" s="152"/>
      <c r="Q20" s="153" t="s">
        <v>316</v>
      </c>
      <c r="R20" s="154" t="s">
        <v>317</v>
      </c>
      <c r="S20" s="155" t="s">
        <v>318</v>
      </c>
    </row>
    <row r="21" spans="2:19" ht="40.5" customHeight="1" x14ac:dyDescent="0.25">
      <c r="B21" s="691"/>
      <c r="C21" s="725"/>
      <c r="D21" s="156" t="s">
        <v>319</v>
      </c>
      <c r="E21" s="157"/>
      <c r="F21" s="158"/>
      <c r="G21" s="159"/>
      <c r="H21" s="160" t="s">
        <v>319</v>
      </c>
      <c r="I21" s="161"/>
      <c r="J21" s="162"/>
      <c r="K21" s="163"/>
      <c r="L21" s="156" t="s">
        <v>319</v>
      </c>
      <c r="M21" s="161"/>
      <c r="N21" s="162"/>
      <c r="O21" s="163"/>
      <c r="P21" s="156" t="s">
        <v>319</v>
      </c>
      <c r="Q21" s="161"/>
      <c r="R21" s="162"/>
      <c r="S21" s="163"/>
    </row>
    <row r="22" spans="2:19" ht="39.75" customHeight="1" x14ac:dyDescent="0.25">
      <c r="B22" s="691"/>
      <c r="C22" s="725"/>
      <c r="D22" s="164" t="s">
        <v>320</v>
      </c>
      <c r="E22" s="165"/>
      <c r="F22" s="165"/>
      <c r="G22" s="166"/>
      <c r="H22" s="167" t="s">
        <v>320</v>
      </c>
      <c r="I22" s="168"/>
      <c r="J22" s="168"/>
      <c r="K22" s="169"/>
      <c r="L22" s="164" t="s">
        <v>320</v>
      </c>
      <c r="M22" s="168"/>
      <c r="N22" s="168"/>
      <c r="O22" s="169"/>
      <c r="P22" s="164" t="s">
        <v>320</v>
      </c>
      <c r="Q22" s="168"/>
      <c r="R22" s="168"/>
      <c r="S22" s="169"/>
    </row>
    <row r="23" spans="2:19" ht="37.5" customHeight="1" x14ac:dyDescent="0.25">
      <c r="B23" s="657"/>
      <c r="C23" s="726"/>
      <c r="D23" s="164" t="s">
        <v>321</v>
      </c>
      <c r="E23" s="165"/>
      <c r="F23" s="165"/>
      <c r="G23" s="166"/>
      <c r="H23" s="167" t="s">
        <v>321</v>
      </c>
      <c r="I23" s="168"/>
      <c r="J23" s="168"/>
      <c r="K23" s="169"/>
      <c r="L23" s="164" t="s">
        <v>321</v>
      </c>
      <c r="M23" s="168"/>
      <c r="N23" s="168"/>
      <c r="O23" s="169"/>
      <c r="P23" s="164" t="s">
        <v>321</v>
      </c>
      <c r="Q23" s="168"/>
      <c r="R23" s="168"/>
      <c r="S23" s="169"/>
    </row>
    <row r="24" spans="2:19" ht="15.75" thickBot="1" x14ac:dyDescent="0.3">
      <c r="B24" s="170"/>
      <c r="C24" s="170"/>
      <c r="Q24" s="171"/>
      <c r="R24" s="171"/>
      <c r="S24" s="171"/>
    </row>
    <row r="25" spans="2:19" ht="30" customHeight="1" thickBot="1" x14ac:dyDescent="0.3">
      <c r="B25" s="170"/>
      <c r="C25" s="170"/>
      <c r="D25" s="663" t="s">
        <v>310</v>
      </c>
      <c r="E25" s="664"/>
      <c r="F25" s="664"/>
      <c r="G25" s="665"/>
      <c r="H25" s="663" t="s">
        <v>311</v>
      </c>
      <c r="I25" s="664"/>
      <c r="J25" s="664"/>
      <c r="K25" s="665"/>
      <c r="L25" s="663" t="s">
        <v>312</v>
      </c>
      <c r="M25" s="664"/>
      <c r="N25" s="664"/>
      <c r="O25" s="665"/>
      <c r="P25" s="663" t="s">
        <v>313</v>
      </c>
      <c r="Q25" s="664"/>
      <c r="R25" s="664"/>
      <c r="S25" s="665"/>
    </row>
    <row r="26" spans="2:19" ht="47.25" customHeight="1" x14ac:dyDescent="0.25">
      <c r="B26" s="656" t="s">
        <v>715</v>
      </c>
      <c r="C26" s="656" t="s">
        <v>322</v>
      </c>
      <c r="D26" s="703" t="s">
        <v>323</v>
      </c>
      <c r="E26" s="704"/>
      <c r="F26" s="172" t="s">
        <v>324</v>
      </c>
      <c r="G26" s="173" t="s">
        <v>325</v>
      </c>
      <c r="H26" s="703" t="s">
        <v>323</v>
      </c>
      <c r="I26" s="704"/>
      <c r="J26" s="172" t="s">
        <v>324</v>
      </c>
      <c r="K26" s="173" t="s">
        <v>325</v>
      </c>
      <c r="L26" s="703" t="s">
        <v>323</v>
      </c>
      <c r="M26" s="704"/>
      <c r="N26" s="172" t="s">
        <v>324</v>
      </c>
      <c r="O26" s="173" t="s">
        <v>325</v>
      </c>
      <c r="P26" s="703" t="s">
        <v>323</v>
      </c>
      <c r="Q26" s="704"/>
      <c r="R26" s="172" t="s">
        <v>324</v>
      </c>
      <c r="S26" s="173" t="s">
        <v>325</v>
      </c>
    </row>
    <row r="27" spans="2:19" ht="51" customHeight="1" x14ac:dyDescent="0.25">
      <c r="B27" s="691"/>
      <c r="C27" s="691"/>
      <c r="D27" s="174" t="s">
        <v>319</v>
      </c>
      <c r="E27" s="175"/>
      <c r="F27" s="711"/>
      <c r="G27" s="713"/>
      <c r="H27" s="174" t="s">
        <v>319</v>
      </c>
      <c r="I27" s="176"/>
      <c r="J27" s="707"/>
      <c r="K27" s="709"/>
      <c r="L27" s="174" t="s">
        <v>319</v>
      </c>
      <c r="M27" s="176"/>
      <c r="N27" s="707"/>
      <c r="O27" s="709"/>
      <c r="P27" s="174" t="s">
        <v>319</v>
      </c>
      <c r="Q27" s="176"/>
      <c r="R27" s="707"/>
      <c r="S27" s="709"/>
    </row>
    <row r="28" spans="2:19" ht="51" customHeight="1" x14ac:dyDescent="0.25">
      <c r="B28" s="657"/>
      <c r="C28" s="657"/>
      <c r="D28" s="177" t="s">
        <v>326</v>
      </c>
      <c r="E28" s="178"/>
      <c r="F28" s="712"/>
      <c r="G28" s="714"/>
      <c r="H28" s="177" t="s">
        <v>326</v>
      </c>
      <c r="I28" s="179"/>
      <c r="J28" s="708"/>
      <c r="K28" s="710"/>
      <c r="L28" s="177" t="s">
        <v>326</v>
      </c>
      <c r="M28" s="179"/>
      <c r="N28" s="708"/>
      <c r="O28" s="710"/>
      <c r="P28" s="177" t="s">
        <v>326</v>
      </c>
      <c r="Q28" s="179"/>
      <c r="R28" s="708"/>
      <c r="S28" s="710"/>
    </row>
    <row r="29" spans="2:19" ht="33.75" customHeight="1" x14ac:dyDescent="0.25">
      <c r="B29" s="644" t="s">
        <v>327</v>
      </c>
      <c r="C29" s="658" t="s">
        <v>328</v>
      </c>
      <c r="D29" s="180" t="s">
        <v>329</v>
      </c>
      <c r="E29" s="181" t="s">
        <v>309</v>
      </c>
      <c r="F29" s="181" t="s">
        <v>330</v>
      </c>
      <c r="G29" s="182" t="s">
        <v>331</v>
      </c>
      <c r="H29" s="180" t="s">
        <v>329</v>
      </c>
      <c r="I29" s="181" t="s">
        <v>309</v>
      </c>
      <c r="J29" s="181" t="s">
        <v>330</v>
      </c>
      <c r="K29" s="182" t="s">
        <v>331</v>
      </c>
      <c r="L29" s="180" t="s">
        <v>329</v>
      </c>
      <c r="M29" s="181" t="s">
        <v>309</v>
      </c>
      <c r="N29" s="181" t="s">
        <v>330</v>
      </c>
      <c r="O29" s="182" t="s">
        <v>331</v>
      </c>
      <c r="P29" s="180" t="s">
        <v>329</v>
      </c>
      <c r="Q29" s="181" t="s">
        <v>309</v>
      </c>
      <c r="R29" s="181" t="s">
        <v>330</v>
      </c>
      <c r="S29" s="182" t="s">
        <v>331</v>
      </c>
    </row>
    <row r="30" spans="2:19" ht="30" customHeight="1" x14ac:dyDescent="0.25">
      <c r="B30" s="655"/>
      <c r="C30" s="659"/>
      <c r="D30" s="183"/>
      <c r="E30" s="184"/>
      <c r="F30" s="184"/>
      <c r="G30" s="185"/>
      <c r="H30" s="186"/>
      <c r="I30" s="187"/>
      <c r="J30" s="186"/>
      <c r="K30" s="188"/>
      <c r="L30" s="186"/>
      <c r="M30" s="187"/>
      <c r="N30" s="186"/>
      <c r="O30" s="188"/>
      <c r="P30" s="186"/>
      <c r="Q30" s="187"/>
      <c r="R30" s="186"/>
      <c r="S30" s="188"/>
    </row>
    <row r="31" spans="2:19" ht="36.75" hidden="1" customHeight="1" outlineLevel="1" x14ac:dyDescent="0.25">
      <c r="B31" s="655"/>
      <c r="C31" s="659"/>
      <c r="D31" s="180" t="s">
        <v>329</v>
      </c>
      <c r="E31" s="181" t="s">
        <v>309</v>
      </c>
      <c r="F31" s="181" t="s">
        <v>330</v>
      </c>
      <c r="G31" s="182" t="s">
        <v>331</v>
      </c>
      <c r="H31" s="180" t="s">
        <v>329</v>
      </c>
      <c r="I31" s="181" t="s">
        <v>309</v>
      </c>
      <c r="J31" s="181" t="s">
        <v>330</v>
      </c>
      <c r="K31" s="182" t="s">
        <v>331</v>
      </c>
      <c r="L31" s="180" t="s">
        <v>329</v>
      </c>
      <c r="M31" s="181" t="s">
        <v>309</v>
      </c>
      <c r="N31" s="181" t="s">
        <v>330</v>
      </c>
      <c r="O31" s="182" t="s">
        <v>331</v>
      </c>
      <c r="P31" s="180" t="s">
        <v>329</v>
      </c>
      <c r="Q31" s="181" t="s">
        <v>309</v>
      </c>
      <c r="R31" s="181" t="s">
        <v>330</v>
      </c>
      <c r="S31" s="182" t="s">
        <v>331</v>
      </c>
    </row>
    <row r="32" spans="2:19" ht="30" hidden="1" customHeight="1" outlineLevel="1" x14ac:dyDescent="0.25">
      <c r="B32" s="655"/>
      <c r="C32" s="659"/>
      <c r="D32" s="183"/>
      <c r="E32" s="184"/>
      <c r="F32" s="184"/>
      <c r="G32" s="185"/>
      <c r="H32" s="186"/>
      <c r="I32" s="187"/>
      <c r="J32" s="186"/>
      <c r="K32" s="188"/>
      <c r="L32" s="186"/>
      <c r="M32" s="187"/>
      <c r="N32" s="186"/>
      <c r="O32" s="188"/>
      <c r="P32" s="186"/>
      <c r="Q32" s="187"/>
      <c r="R32" s="186"/>
      <c r="S32" s="188"/>
    </row>
    <row r="33" spans="2:19" ht="36" hidden="1" customHeight="1" outlineLevel="1" x14ac:dyDescent="0.25">
      <c r="B33" s="655"/>
      <c r="C33" s="659"/>
      <c r="D33" s="180" t="s">
        <v>329</v>
      </c>
      <c r="E33" s="181" t="s">
        <v>309</v>
      </c>
      <c r="F33" s="181" t="s">
        <v>330</v>
      </c>
      <c r="G33" s="182" t="s">
        <v>331</v>
      </c>
      <c r="H33" s="180" t="s">
        <v>329</v>
      </c>
      <c r="I33" s="181" t="s">
        <v>309</v>
      </c>
      <c r="J33" s="181" t="s">
        <v>330</v>
      </c>
      <c r="K33" s="182" t="s">
        <v>331</v>
      </c>
      <c r="L33" s="180" t="s">
        <v>329</v>
      </c>
      <c r="M33" s="181" t="s">
        <v>309</v>
      </c>
      <c r="N33" s="181" t="s">
        <v>330</v>
      </c>
      <c r="O33" s="182" t="s">
        <v>331</v>
      </c>
      <c r="P33" s="180" t="s">
        <v>329</v>
      </c>
      <c r="Q33" s="181" t="s">
        <v>309</v>
      </c>
      <c r="R33" s="181" t="s">
        <v>330</v>
      </c>
      <c r="S33" s="182" t="s">
        <v>331</v>
      </c>
    </row>
    <row r="34" spans="2:19" ht="30" hidden="1" customHeight="1" outlineLevel="1" x14ac:dyDescent="0.25">
      <c r="B34" s="655"/>
      <c r="C34" s="659"/>
      <c r="D34" s="183"/>
      <c r="E34" s="184"/>
      <c r="F34" s="184"/>
      <c r="G34" s="185"/>
      <c r="H34" s="186"/>
      <c r="I34" s="187"/>
      <c r="J34" s="186"/>
      <c r="K34" s="188"/>
      <c r="L34" s="186"/>
      <c r="M34" s="187"/>
      <c r="N34" s="186"/>
      <c r="O34" s="188"/>
      <c r="P34" s="186"/>
      <c r="Q34" s="187"/>
      <c r="R34" s="186"/>
      <c r="S34" s="188"/>
    </row>
    <row r="35" spans="2:19" ht="39" hidden="1" customHeight="1" outlineLevel="1" x14ac:dyDescent="0.25">
      <c r="B35" s="655"/>
      <c r="C35" s="659"/>
      <c r="D35" s="180" t="s">
        <v>329</v>
      </c>
      <c r="E35" s="181" t="s">
        <v>309</v>
      </c>
      <c r="F35" s="181" t="s">
        <v>330</v>
      </c>
      <c r="G35" s="182" t="s">
        <v>331</v>
      </c>
      <c r="H35" s="180" t="s">
        <v>329</v>
      </c>
      <c r="I35" s="181" t="s">
        <v>309</v>
      </c>
      <c r="J35" s="181" t="s">
        <v>330</v>
      </c>
      <c r="K35" s="182" t="s">
        <v>331</v>
      </c>
      <c r="L35" s="180" t="s">
        <v>329</v>
      </c>
      <c r="M35" s="181" t="s">
        <v>309</v>
      </c>
      <c r="N35" s="181" t="s">
        <v>330</v>
      </c>
      <c r="O35" s="182" t="s">
        <v>331</v>
      </c>
      <c r="P35" s="180" t="s">
        <v>329</v>
      </c>
      <c r="Q35" s="181" t="s">
        <v>309</v>
      </c>
      <c r="R35" s="181" t="s">
        <v>330</v>
      </c>
      <c r="S35" s="182" t="s">
        <v>331</v>
      </c>
    </row>
    <row r="36" spans="2:19" ht="30" hidden="1" customHeight="1" outlineLevel="1" x14ac:dyDescent="0.25">
      <c r="B36" s="655"/>
      <c r="C36" s="659"/>
      <c r="D36" s="183"/>
      <c r="E36" s="184"/>
      <c r="F36" s="184"/>
      <c r="G36" s="185"/>
      <c r="H36" s="186"/>
      <c r="I36" s="187"/>
      <c r="J36" s="186"/>
      <c r="K36" s="188"/>
      <c r="L36" s="186"/>
      <c r="M36" s="187"/>
      <c r="N36" s="186"/>
      <c r="O36" s="188"/>
      <c r="P36" s="186"/>
      <c r="Q36" s="187"/>
      <c r="R36" s="186"/>
      <c r="S36" s="188"/>
    </row>
    <row r="37" spans="2:19" ht="36.75" hidden="1" customHeight="1" outlineLevel="1" x14ac:dyDescent="0.25">
      <c r="B37" s="655"/>
      <c r="C37" s="659"/>
      <c r="D37" s="180" t="s">
        <v>329</v>
      </c>
      <c r="E37" s="181" t="s">
        <v>309</v>
      </c>
      <c r="F37" s="181" t="s">
        <v>330</v>
      </c>
      <c r="G37" s="182" t="s">
        <v>331</v>
      </c>
      <c r="H37" s="180" t="s">
        <v>329</v>
      </c>
      <c r="I37" s="181" t="s">
        <v>309</v>
      </c>
      <c r="J37" s="181" t="s">
        <v>330</v>
      </c>
      <c r="K37" s="182" t="s">
        <v>331</v>
      </c>
      <c r="L37" s="180" t="s">
        <v>329</v>
      </c>
      <c r="M37" s="181" t="s">
        <v>309</v>
      </c>
      <c r="N37" s="181" t="s">
        <v>330</v>
      </c>
      <c r="O37" s="182" t="s">
        <v>331</v>
      </c>
      <c r="P37" s="180" t="s">
        <v>329</v>
      </c>
      <c r="Q37" s="181" t="s">
        <v>309</v>
      </c>
      <c r="R37" s="181" t="s">
        <v>330</v>
      </c>
      <c r="S37" s="182" t="s">
        <v>331</v>
      </c>
    </row>
    <row r="38" spans="2:19" ht="30" hidden="1" customHeight="1" outlineLevel="1" x14ac:dyDescent="0.25">
      <c r="B38" s="645"/>
      <c r="C38" s="660"/>
      <c r="D38" s="183"/>
      <c r="E38" s="184"/>
      <c r="F38" s="184"/>
      <c r="G38" s="185"/>
      <c r="H38" s="186"/>
      <c r="I38" s="187"/>
      <c r="J38" s="186"/>
      <c r="K38" s="188"/>
      <c r="L38" s="186"/>
      <c r="M38" s="187"/>
      <c r="N38" s="186"/>
      <c r="O38" s="188"/>
      <c r="P38" s="186"/>
      <c r="Q38" s="187"/>
      <c r="R38" s="186"/>
      <c r="S38" s="188"/>
    </row>
    <row r="39" spans="2:19" ht="30" customHeight="1" collapsed="1" x14ac:dyDescent="0.25">
      <c r="B39" s="644" t="s">
        <v>332</v>
      </c>
      <c r="C39" s="644" t="s">
        <v>333</v>
      </c>
      <c r="D39" s="181" t="s">
        <v>334</v>
      </c>
      <c r="E39" s="181" t="s">
        <v>335</v>
      </c>
      <c r="F39" s="154" t="s">
        <v>336</v>
      </c>
      <c r="G39" s="189"/>
      <c r="H39" s="181" t="s">
        <v>334</v>
      </c>
      <c r="I39" s="181" t="s">
        <v>335</v>
      </c>
      <c r="J39" s="154" t="s">
        <v>336</v>
      </c>
      <c r="K39" s="190"/>
      <c r="L39" s="181" t="s">
        <v>334</v>
      </c>
      <c r="M39" s="181" t="s">
        <v>335</v>
      </c>
      <c r="N39" s="154" t="s">
        <v>336</v>
      </c>
      <c r="O39" s="190"/>
      <c r="P39" s="181" t="s">
        <v>334</v>
      </c>
      <c r="Q39" s="181" t="s">
        <v>335</v>
      </c>
      <c r="R39" s="154" t="s">
        <v>336</v>
      </c>
      <c r="S39" s="190"/>
    </row>
    <row r="40" spans="2:19" ht="30" customHeight="1" x14ac:dyDescent="0.25">
      <c r="B40" s="655"/>
      <c r="C40" s="655"/>
      <c r="D40" s="721"/>
      <c r="E40" s="721"/>
      <c r="F40" s="154" t="s">
        <v>337</v>
      </c>
      <c r="G40" s="191"/>
      <c r="H40" s="719"/>
      <c r="I40" s="719"/>
      <c r="J40" s="154" t="s">
        <v>337</v>
      </c>
      <c r="K40" s="192"/>
      <c r="L40" s="719"/>
      <c r="M40" s="719"/>
      <c r="N40" s="154" t="s">
        <v>337</v>
      </c>
      <c r="O40" s="192"/>
      <c r="P40" s="719"/>
      <c r="Q40" s="719"/>
      <c r="R40" s="154" t="s">
        <v>337</v>
      </c>
      <c r="S40" s="192"/>
    </row>
    <row r="41" spans="2:19" ht="30" customHeight="1" x14ac:dyDescent="0.25">
      <c r="B41" s="655"/>
      <c r="C41" s="655"/>
      <c r="D41" s="722"/>
      <c r="E41" s="722"/>
      <c r="F41" s="154" t="s">
        <v>338</v>
      </c>
      <c r="G41" s="185"/>
      <c r="H41" s="720"/>
      <c r="I41" s="720"/>
      <c r="J41" s="154" t="s">
        <v>338</v>
      </c>
      <c r="K41" s="188"/>
      <c r="L41" s="720"/>
      <c r="M41" s="720"/>
      <c r="N41" s="154" t="s">
        <v>338</v>
      </c>
      <c r="O41" s="188"/>
      <c r="P41" s="720"/>
      <c r="Q41" s="720"/>
      <c r="R41" s="154" t="s">
        <v>338</v>
      </c>
      <c r="S41" s="188"/>
    </row>
    <row r="42" spans="2:19" ht="30" customHeight="1" outlineLevel="1" x14ac:dyDescent="0.25">
      <c r="B42" s="655"/>
      <c r="C42" s="655"/>
      <c r="D42" s="181" t="s">
        <v>334</v>
      </c>
      <c r="E42" s="181" t="s">
        <v>335</v>
      </c>
      <c r="F42" s="154" t="s">
        <v>336</v>
      </c>
      <c r="G42" s="189"/>
      <c r="H42" s="181" t="s">
        <v>334</v>
      </c>
      <c r="I42" s="181" t="s">
        <v>335</v>
      </c>
      <c r="J42" s="154" t="s">
        <v>336</v>
      </c>
      <c r="K42" s="190"/>
      <c r="L42" s="181" t="s">
        <v>334</v>
      </c>
      <c r="M42" s="181" t="s">
        <v>335</v>
      </c>
      <c r="N42" s="154" t="s">
        <v>336</v>
      </c>
      <c r="O42" s="190"/>
      <c r="P42" s="181" t="s">
        <v>334</v>
      </c>
      <c r="Q42" s="181" t="s">
        <v>335</v>
      </c>
      <c r="R42" s="154" t="s">
        <v>336</v>
      </c>
      <c r="S42" s="190"/>
    </row>
    <row r="43" spans="2:19" ht="30" customHeight="1" outlineLevel="1" x14ac:dyDescent="0.25">
      <c r="B43" s="655"/>
      <c r="C43" s="655"/>
      <c r="D43" s="721"/>
      <c r="E43" s="721"/>
      <c r="F43" s="154" t="s">
        <v>337</v>
      </c>
      <c r="G43" s="191"/>
      <c r="H43" s="719"/>
      <c r="I43" s="719"/>
      <c r="J43" s="154" t="s">
        <v>337</v>
      </c>
      <c r="K43" s="192"/>
      <c r="L43" s="719"/>
      <c r="M43" s="719"/>
      <c r="N43" s="154" t="s">
        <v>337</v>
      </c>
      <c r="O43" s="192"/>
      <c r="P43" s="719"/>
      <c r="Q43" s="719"/>
      <c r="R43" s="154" t="s">
        <v>337</v>
      </c>
      <c r="S43" s="192"/>
    </row>
    <row r="44" spans="2:19" ht="30" customHeight="1" outlineLevel="1" x14ac:dyDescent="0.25">
      <c r="B44" s="655"/>
      <c r="C44" s="655"/>
      <c r="D44" s="722"/>
      <c r="E44" s="722"/>
      <c r="F44" s="154" t="s">
        <v>338</v>
      </c>
      <c r="G44" s="185"/>
      <c r="H44" s="720"/>
      <c r="I44" s="720"/>
      <c r="J44" s="154" t="s">
        <v>338</v>
      </c>
      <c r="K44" s="188"/>
      <c r="L44" s="720"/>
      <c r="M44" s="720"/>
      <c r="N44" s="154" t="s">
        <v>338</v>
      </c>
      <c r="O44" s="188"/>
      <c r="P44" s="720"/>
      <c r="Q44" s="720"/>
      <c r="R44" s="154" t="s">
        <v>338</v>
      </c>
      <c r="S44" s="188"/>
    </row>
    <row r="45" spans="2:19" ht="30" customHeight="1" outlineLevel="1" x14ac:dyDescent="0.25">
      <c r="B45" s="655"/>
      <c r="C45" s="655"/>
      <c r="D45" s="181" t="s">
        <v>334</v>
      </c>
      <c r="E45" s="181" t="s">
        <v>335</v>
      </c>
      <c r="F45" s="154" t="s">
        <v>336</v>
      </c>
      <c r="G45" s="189"/>
      <c r="H45" s="181" t="s">
        <v>334</v>
      </c>
      <c r="I45" s="181" t="s">
        <v>335</v>
      </c>
      <c r="J45" s="154" t="s">
        <v>336</v>
      </c>
      <c r="K45" s="190"/>
      <c r="L45" s="181" t="s">
        <v>334</v>
      </c>
      <c r="M45" s="181" t="s">
        <v>335</v>
      </c>
      <c r="N45" s="154" t="s">
        <v>336</v>
      </c>
      <c r="O45" s="190"/>
      <c r="P45" s="181" t="s">
        <v>334</v>
      </c>
      <c r="Q45" s="181" t="s">
        <v>335</v>
      </c>
      <c r="R45" s="154" t="s">
        <v>336</v>
      </c>
      <c r="S45" s="190"/>
    </row>
    <row r="46" spans="2:19" ht="30" customHeight="1" outlineLevel="1" x14ac:dyDescent="0.25">
      <c r="B46" s="655"/>
      <c r="C46" s="655"/>
      <c r="D46" s="721"/>
      <c r="E46" s="721"/>
      <c r="F46" s="154" t="s">
        <v>337</v>
      </c>
      <c r="G46" s="191"/>
      <c r="H46" s="719"/>
      <c r="I46" s="719"/>
      <c r="J46" s="154" t="s">
        <v>337</v>
      </c>
      <c r="K46" s="192"/>
      <c r="L46" s="719"/>
      <c r="M46" s="719"/>
      <c r="N46" s="154" t="s">
        <v>337</v>
      </c>
      <c r="O46" s="192"/>
      <c r="P46" s="719"/>
      <c r="Q46" s="719"/>
      <c r="R46" s="154" t="s">
        <v>337</v>
      </c>
      <c r="S46" s="192"/>
    </row>
    <row r="47" spans="2:19" ht="30" customHeight="1" outlineLevel="1" x14ac:dyDescent="0.25">
      <c r="B47" s="655"/>
      <c r="C47" s="655"/>
      <c r="D47" s="722"/>
      <c r="E47" s="722"/>
      <c r="F47" s="154" t="s">
        <v>338</v>
      </c>
      <c r="G47" s="185"/>
      <c r="H47" s="720"/>
      <c r="I47" s="720"/>
      <c r="J47" s="154" t="s">
        <v>338</v>
      </c>
      <c r="K47" s="188"/>
      <c r="L47" s="720"/>
      <c r="M47" s="720"/>
      <c r="N47" s="154" t="s">
        <v>338</v>
      </c>
      <c r="O47" s="188"/>
      <c r="P47" s="720"/>
      <c r="Q47" s="720"/>
      <c r="R47" s="154" t="s">
        <v>338</v>
      </c>
      <c r="S47" s="188"/>
    </row>
    <row r="48" spans="2:19" ht="30" customHeight="1" outlineLevel="1" x14ac:dyDescent="0.25">
      <c r="B48" s="655"/>
      <c r="C48" s="655"/>
      <c r="D48" s="181" t="s">
        <v>334</v>
      </c>
      <c r="E48" s="181" t="s">
        <v>335</v>
      </c>
      <c r="F48" s="154" t="s">
        <v>336</v>
      </c>
      <c r="G48" s="189"/>
      <c r="H48" s="181" t="s">
        <v>334</v>
      </c>
      <c r="I48" s="181" t="s">
        <v>335</v>
      </c>
      <c r="J48" s="154" t="s">
        <v>336</v>
      </c>
      <c r="K48" s="190"/>
      <c r="L48" s="181" t="s">
        <v>334</v>
      </c>
      <c r="M48" s="181" t="s">
        <v>335</v>
      </c>
      <c r="N48" s="154" t="s">
        <v>336</v>
      </c>
      <c r="O48" s="190"/>
      <c r="P48" s="181" t="s">
        <v>334</v>
      </c>
      <c r="Q48" s="181" t="s">
        <v>335</v>
      </c>
      <c r="R48" s="154" t="s">
        <v>336</v>
      </c>
      <c r="S48" s="190"/>
    </row>
    <row r="49" spans="2:19" ht="30" customHeight="1" outlineLevel="1" x14ac:dyDescent="0.25">
      <c r="B49" s="655"/>
      <c r="C49" s="655"/>
      <c r="D49" s="721"/>
      <c r="E49" s="721"/>
      <c r="F49" s="154" t="s">
        <v>337</v>
      </c>
      <c r="G49" s="191"/>
      <c r="H49" s="719"/>
      <c r="I49" s="719"/>
      <c r="J49" s="154" t="s">
        <v>337</v>
      </c>
      <c r="K49" s="192"/>
      <c r="L49" s="719"/>
      <c r="M49" s="719"/>
      <c r="N49" s="154" t="s">
        <v>337</v>
      </c>
      <c r="O49" s="192"/>
      <c r="P49" s="719"/>
      <c r="Q49" s="719"/>
      <c r="R49" s="154" t="s">
        <v>337</v>
      </c>
      <c r="S49" s="192"/>
    </row>
    <row r="50" spans="2:19" ht="30" customHeight="1" outlineLevel="1" x14ac:dyDescent="0.25">
      <c r="B50" s="645"/>
      <c r="C50" s="645"/>
      <c r="D50" s="722"/>
      <c r="E50" s="722"/>
      <c r="F50" s="154" t="s">
        <v>338</v>
      </c>
      <c r="G50" s="185"/>
      <c r="H50" s="720"/>
      <c r="I50" s="720"/>
      <c r="J50" s="154" t="s">
        <v>338</v>
      </c>
      <c r="K50" s="188"/>
      <c r="L50" s="720"/>
      <c r="M50" s="720"/>
      <c r="N50" s="154" t="s">
        <v>338</v>
      </c>
      <c r="O50" s="188"/>
      <c r="P50" s="720"/>
      <c r="Q50" s="720"/>
      <c r="R50" s="154" t="s">
        <v>338</v>
      </c>
      <c r="S50" s="188"/>
    </row>
    <row r="51" spans="2:19" ht="30" customHeight="1" thickBot="1" x14ac:dyDescent="0.3">
      <c r="C51" s="193"/>
      <c r="D51" s="194"/>
    </row>
    <row r="52" spans="2:19" ht="30" customHeight="1" thickBot="1" x14ac:dyDescent="0.3">
      <c r="D52" s="663" t="s">
        <v>310</v>
      </c>
      <c r="E52" s="664"/>
      <c r="F52" s="664"/>
      <c r="G52" s="665"/>
      <c r="H52" s="663" t="s">
        <v>311</v>
      </c>
      <c r="I52" s="664"/>
      <c r="J52" s="664"/>
      <c r="K52" s="665"/>
      <c r="L52" s="663" t="s">
        <v>312</v>
      </c>
      <c r="M52" s="664"/>
      <c r="N52" s="664"/>
      <c r="O52" s="665"/>
      <c r="P52" s="663" t="s">
        <v>313</v>
      </c>
      <c r="Q52" s="664"/>
      <c r="R52" s="664"/>
      <c r="S52" s="665"/>
    </row>
    <row r="53" spans="2:19" ht="30" customHeight="1" x14ac:dyDescent="0.25">
      <c r="B53" s="656" t="s">
        <v>716</v>
      </c>
      <c r="C53" s="656" t="s">
        <v>339</v>
      </c>
      <c r="D53" s="618" t="s">
        <v>340</v>
      </c>
      <c r="E53" s="680"/>
      <c r="F53" s="195" t="s">
        <v>309</v>
      </c>
      <c r="G53" s="196" t="s">
        <v>341</v>
      </c>
      <c r="H53" s="618" t="s">
        <v>340</v>
      </c>
      <c r="I53" s="680"/>
      <c r="J53" s="195" t="s">
        <v>309</v>
      </c>
      <c r="K53" s="196" t="s">
        <v>341</v>
      </c>
      <c r="L53" s="618" t="s">
        <v>340</v>
      </c>
      <c r="M53" s="680"/>
      <c r="N53" s="195" t="s">
        <v>309</v>
      </c>
      <c r="O53" s="196" t="s">
        <v>341</v>
      </c>
      <c r="P53" s="618" t="s">
        <v>340</v>
      </c>
      <c r="Q53" s="680"/>
      <c r="R53" s="195" t="s">
        <v>309</v>
      </c>
      <c r="S53" s="196" t="s">
        <v>341</v>
      </c>
    </row>
    <row r="54" spans="2:19" ht="45" customHeight="1" x14ac:dyDescent="0.25">
      <c r="B54" s="691"/>
      <c r="C54" s="691"/>
      <c r="D54" s="174" t="s">
        <v>319</v>
      </c>
      <c r="E54" s="175"/>
      <c r="F54" s="711"/>
      <c r="G54" s="713"/>
      <c r="H54" s="174" t="s">
        <v>319</v>
      </c>
      <c r="I54" s="176"/>
      <c r="J54" s="707"/>
      <c r="K54" s="709"/>
      <c r="L54" s="174" t="s">
        <v>319</v>
      </c>
      <c r="M54" s="176"/>
      <c r="N54" s="707"/>
      <c r="O54" s="709"/>
      <c r="P54" s="174" t="s">
        <v>319</v>
      </c>
      <c r="Q54" s="176"/>
      <c r="R54" s="707"/>
      <c r="S54" s="709"/>
    </row>
    <row r="55" spans="2:19" ht="45" customHeight="1" x14ac:dyDescent="0.25">
      <c r="B55" s="657"/>
      <c r="C55" s="657"/>
      <c r="D55" s="177" t="s">
        <v>326</v>
      </c>
      <c r="E55" s="178"/>
      <c r="F55" s="712"/>
      <c r="G55" s="714"/>
      <c r="H55" s="177" t="s">
        <v>326</v>
      </c>
      <c r="I55" s="179"/>
      <c r="J55" s="708"/>
      <c r="K55" s="710"/>
      <c r="L55" s="177" t="s">
        <v>326</v>
      </c>
      <c r="M55" s="179"/>
      <c r="N55" s="708"/>
      <c r="O55" s="710"/>
      <c r="P55" s="177" t="s">
        <v>326</v>
      </c>
      <c r="Q55" s="179"/>
      <c r="R55" s="708"/>
      <c r="S55" s="710"/>
    </row>
    <row r="56" spans="2:19" ht="30" customHeight="1" x14ac:dyDescent="0.25">
      <c r="B56" s="644" t="s">
        <v>342</v>
      </c>
      <c r="C56" s="644" t="s">
        <v>343</v>
      </c>
      <c r="D56" s="181" t="s">
        <v>344</v>
      </c>
      <c r="E56" s="197" t="s">
        <v>345</v>
      </c>
      <c r="F56" s="622" t="s">
        <v>346</v>
      </c>
      <c r="G56" s="690"/>
      <c r="H56" s="181" t="s">
        <v>344</v>
      </c>
      <c r="I56" s="197" t="s">
        <v>345</v>
      </c>
      <c r="J56" s="622" t="s">
        <v>346</v>
      </c>
      <c r="K56" s="690"/>
      <c r="L56" s="181" t="s">
        <v>344</v>
      </c>
      <c r="M56" s="197" t="s">
        <v>345</v>
      </c>
      <c r="N56" s="622" t="s">
        <v>346</v>
      </c>
      <c r="O56" s="690"/>
      <c r="P56" s="181" t="s">
        <v>344</v>
      </c>
      <c r="Q56" s="197" t="s">
        <v>345</v>
      </c>
      <c r="R56" s="622" t="s">
        <v>346</v>
      </c>
      <c r="S56" s="690"/>
    </row>
    <row r="57" spans="2:19" ht="30" customHeight="1" x14ac:dyDescent="0.25">
      <c r="B57" s="655"/>
      <c r="C57" s="645"/>
      <c r="D57" s="198"/>
      <c r="E57" s="199"/>
      <c r="F57" s="715"/>
      <c r="G57" s="716"/>
      <c r="H57" s="200"/>
      <c r="I57" s="201"/>
      <c r="J57" s="717"/>
      <c r="K57" s="718"/>
      <c r="L57" s="200"/>
      <c r="M57" s="201"/>
      <c r="N57" s="717"/>
      <c r="O57" s="718"/>
      <c r="P57" s="200"/>
      <c r="Q57" s="201"/>
      <c r="R57" s="717"/>
      <c r="S57" s="718"/>
    </row>
    <row r="58" spans="2:19" ht="30" customHeight="1" x14ac:dyDescent="0.25">
      <c r="B58" s="655"/>
      <c r="C58" s="644" t="s">
        <v>347</v>
      </c>
      <c r="D58" s="202" t="s">
        <v>346</v>
      </c>
      <c r="E58" s="203" t="s">
        <v>330</v>
      </c>
      <c r="F58" s="181" t="s">
        <v>309</v>
      </c>
      <c r="G58" s="204" t="s">
        <v>341</v>
      </c>
      <c r="H58" s="202" t="s">
        <v>346</v>
      </c>
      <c r="I58" s="203" t="s">
        <v>330</v>
      </c>
      <c r="J58" s="181" t="s">
        <v>309</v>
      </c>
      <c r="K58" s="204" t="s">
        <v>341</v>
      </c>
      <c r="L58" s="202" t="s">
        <v>346</v>
      </c>
      <c r="M58" s="203" t="s">
        <v>330</v>
      </c>
      <c r="N58" s="181" t="s">
        <v>309</v>
      </c>
      <c r="O58" s="204" t="s">
        <v>341</v>
      </c>
      <c r="P58" s="202" t="s">
        <v>346</v>
      </c>
      <c r="Q58" s="203" t="s">
        <v>330</v>
      </c>
      <c r="R58" s="181" t="s">
        <v>309</v>
      </c>
      <c r="S58" s="204" t="s">
        <v>341</v>
      </c>
    </row>
    <row r="59" spans="2:19" ht="30" customHeight="1" x14ac:dyDescent="0.25">
      <c r="B59" s="645"/>
      <c r="C59" s="706"/>
      <c r="D59" s="205"/>
      <c r="E59" s="206"/>
      <c r="F59" s="184"/>
      <c r="G59" s="207"/>
      <c r="H59" s="208"/>
      <c r="I59" s="209"/>
      <c r="J59" s="186"/>
      <c r="K59" s="210"/>
      <c r="L59" s="208"/>
      <c r="M59" s="209"/>
      <c r="N59" s="186"/>
      <c r="O59" s="210"/>
      <c r="P59" s="208"/>
      <c r="Q59" s="209"/>
      <c r="R59" s="186"/>
      <c r="S59" s="210"/>
    </row>
    <row r="60" spans="2:19" ht="30" customHeight="1" thickBot="1" x14ac:dyDescent="0.3">
      <c r="B60" s="170"/>
      <c r="C60" s="211"/>
      <c r="D60" s="194"/>
    </row>
    <row r="61" spans="2:19" ht="30" customHeight="1" thickBot="1" x14ac:dyDescent="0.3">
      <c r="B61" s="170"/>
      <c r="C61" s="170"/>
      <c r="D61" s="663" t="s">
        <v>310</v>
      </c>
      <c r="E61" s="664"/>
      <c r="F61" s="664"/>
      <c r="G61" s="664"/>
      <c r="H61" s="663" t="s">
        <v>311</v>
      </c>
      <c r="I61" s="664"/>
      <c r="J61" s="664"/>
      <c r="K61" s="665"/>
      <c r="L61" s="664" t="s">
        <v>312</v>
      </c>
      <c r="M61" s="664"/>
      <c r="N61" s="664"/>
      <c r="O61" s="664"/>
      <c r="P61" s="663" t="s">
        <v>313</v>
      </c>
      <c r="Q61" s="664"/>
      <c r="R61" s="664"/>
      <c r="S61" s="665"/>
    </row>
    <row r="62" spans="2:19" ht="30" customHeight="1" x14ac:dyDescent="0.25">
      <c r="B62" s="656" t="s">
        <v>348</v>
      </c>
      <c r="C62" s="656" t="s">
        <v>349</v>
      </c>
      <c r="D62" s="703" t="s">
        <v>350</v>
      </c>
      <c r="E62" s="704"/>
      <c r="F62" s="618" t="s">
        <v>309</v>
      </c>
      <c r="G62" s="648"/>
      <c r="H62" s="705" t="s">
        <v>350</v>
      </c>
      <c r="I62" s="704"/>
      <c r="J62" s="618" t="s">
        <v>309</v>
      </c>
      <c r="K62" s="619"/>
      <c r="L62" s="705" t="s">
        <v>350</v>
      </c>
      <c r="M62" s="704"/>
      <c r="N62" s="618" t="s">
        <v>309</v>
      </c>
      <c r="O62" s="619"/>
      <c r="P62" s="705" t="s">
        <v>350</v>
      </c>
      <c r="Q62" s="704"/>
      <c r="R62" s="618" t="s">
        <v>309</v>
      </c>
      <c r="S62" s="619"/>
    </row>
    <row r="63" spans="2:19" ht="36.75" customHeight="1" x14ac:dyDescent="0.25">
      <c r="B63" s="657"/>
      <c r="C63" s="657"/>
      <c r="D63" s="700"/>
      <c r="E63" s="701"/>
      <c r="F63" s="669"/>
      <c r="G63" s="702"/>
      <c r="H63" s="696"/>
      <c r="I63" s="697"/>
      <c r="J63" s="688"/>
      <c r="K63" s="689"/>
      <c r="L63" s="696"/>
      <c r="M63" s="697"/>
      <c r="N63" s="688"/>
      <c r="O63" s="689"/>
      <c r="P63" s="696"/>
      <c r="Q63" s="697"/>
      <c r="R63" s="688"/>
      <c r="S63" s="689"/>
    </row>
    <row r="64" spans="2:19" ht="45" customHeight="1" x14ac:dyDescent="0.25">
      <c r="B64" s="644" t="s">
        <v>717</v>
      </c>
      <c r="C64" s="644" t="s">
        <v>351</v>
      </c>
      <c r="D64" s="181" t="s">
        <v>352</v>
      </c>
      <c r="E64" s="181" t="s">
        <v>353</v>
      </c>
      <c r="F64" s="622" t="s">
        <v>354</v>
      </c>
      <c r="G64" s="690"/>
      <c r="H64" s="212" t="s">
        <v>352</v>
      </c>
      <c r="I64" s="181" t="s">
        <v>353</v>
      </c>
      <c r="J64" s="698" t="s">
        <v>354</v>
      </c>
      <c r="K64" s="690"/>
      <c r="L64" s="212" t="s">
        <v>352</v>
      </c>
      <c r="M64" s="181" t="s">
        <v>353</v>
      </c>
      <c r="N64" s="698" t="s">
        <v>354</v>
      </c>
      <c r="O64" s="690"/>
      <c r="P64" s="212" t="s">
        <v>352</v>
      </c>
      <c r="Q64" s="181" t="s">
        <v>353</v>
      </c>
      <c r="R64" s="698" t="s">
        <v>354</v>
      </c>
      <c r="S64" s="690"/>
    </row>
    <row r="65" spans="2:19" ht="27" customHeight="1" x14ac:dyDescent="0.25">
      <c r="B65" s="645"/>
      <c r="C65" s="645"/>
      <c r="D65" s="198"/>
      <c r="E65" s="199"/>
      <c r="F65" s="699"/>
      <c r="G65" s="699"/>
      <c r="H65" s="200"/>
      <c r="I65" s="201"/>
      <c r="J65" s="694"/>
      <c r="K65" s="695"/>
      <c r="L65" s="200"/>
      <c r="M65" s="201"/>
      <c r="N65" s="694"/>
      <c r="O65" s="695"/>
      <c r="P65" s="200"/>
      <c r="Q65" s="201"/>
      <c r="R65" s="694"/>
      <c r="S65" s="695"/>
    </row>
    <row r="66" spans="2:19" ht="33.75" customHeight="1" thickBot="1" x14ac:dyDescent="0.3">
      <c r="B66" s="170"/>
      <c r="C66" s="170"/>
    </row>
    <row r="67" spans="2:19" ht="37.5" customHeight="1" thickBot="1" x14ac:dyDescent="0.3">
      <c r="B67" s="170"/>
      <c r="C67" s="170"/>
      <c r="D67" s="663" t="s">
        <v>310</v>
      </c>
      <c r="E67" s="664"/>
      <c r="F67" s="664"/>
      <c r="G67" s="665"/>
      <c r="H67" s="664" t="s">
        <v>311</v>
      </c>
      <c r="I67" s="664"/>
      <c r="J67" s="664"/>
      <c r="K67" s="665"/>
      <c r="L67" s="664" t="s">
        <v>311</v>
      </c>
      <c r="M67" s="664"/>
      <c r="N67" s="664"/>
      <c r="O67" s="665"/>
      <c r="P67" s="664" t="s">
        <v>311</v>
      </c>
      <c r="Q67" s="664"/>
      <c r="R67" s="664"/>
      <c r="S67" s="665"/>
    </row>
    <row r="68" spans="2:19" ht="37.5" customHeight="1" x14ac:dyDescent="0.25">
      <c r="B68" s="656" t="s">
        <v>718</v>
      </c>
      <c r="C68" s="656" t="s">
        <v>355</v>
      </c>
      <c r="D68" s="213" t="s">
        <v>356</v>
      </c>
      <c r="E68" s="195" t="s">
        <v>357</v>
      </c>
      <c r="F68" s="618" t="s">
        <v>358</v>
      </c>
      <c r="G68" s="619"/>
      <c r="H68" s="213" t="s">
        <v>356</v>
      </c>
      <c r="I68" s="195" t="s">
        <v>357</v>
      </c>
      <c r="J68" s="618" t="s">
        <v>358</v>
      </c>
      <c r="K68" s="619"/>
      <c r="L68" s="213" t="s">
        <v>356</v>
      </c>
      <c r="M68" s="195" t="s">
        <v>357</v>
      </c>
      <c r="N68" s="618" t="s">
        <v>358</v>
      </c>
      <c r="O68" s="619"/>
      <c r="P68" s="213" t="s">
        <v>356</v>
      </c>
      <c r="Q68" s="195" t="s">
        <v>357</v>
      </c>
      <c r="R68" s="618" t="s">
        <v>358</v>
      </c>
      <c r="S68" s="619"/>
    </row>
    <row r="69" spans="2:19" ht="44.25" customHeight="1" x14ac:dyDescent="0.25">
      <c r="B69" s="691"/>
      <c r="C69" s="657"/>
      <c r="D69" s="214"/>
      <c r="E69" s="215"/>
      <c r="F69" s="692"/>
      <c r="G69" s="693"/>
      <c r="H69" s="216"/>
      <c r="I69" s="217"/>
      <c r="J69" s="620"/>
      <c r="K69" s="621"/>
      <c r="L69" s="216"/>
      <c r="M69" s="217"/>
      <c r="N69" s="620"/>
      <c r="O69" s="621"/>
      <c r="P69" s="216"/>
      <c r="Q69" s="217"/>
      <c r="R69" s="620"/>
      <c r="S69" s="621"/>
    </row>
    <row r="70" spans="2:19" ht="36.75" customHeight="1" x14ac:dyDescent="0.25">
      <c r="B70" s="691"/>
      <c r="C70" s="656" t="s">
        <v>656</v>
      </c>
      <c r="D70" s="181" t="s">
        <v>309</v>
      </c>
      <c r="E70" s="180" t="s">
        <v>359</v>
      </c>
      <c r="F70" s="622" t="s">
        <v>360</v>
      </c>
      <c r="G70" s="690"/>
      <c r="H70" s="181" t="s">
        <v>309</v>
      </c>
      <c r="I70" s="180" t="s">
        <v>359</v>
      </c>
      <c r="J70" s="622" t="s">
        <v>360</v>
      </c>
      <c r="K70" s="690"/>
      <c r="L70" s="181" t="s">
        <v>309</v>
      </c>
      <c r="M70" s="180" t="s">
        <v>359</v>
      </c>
      <c r="N70" s="622" t="s">
        <v>360</v>
      </c>
      <c r="O70" s="690"/>
      <c r="P70" s="181" t="s">
        <v>309</v>
      </c>
      <c r="Q70" s="180" t="s">
        <v>359</v>
      </c>
      <c r="R70" s="622" t="s">
        <v>360</v>
      </c>
      <c r="S70" s="690"/>
    </row>
    <row r="71" spans="2:19" ht="30" customHeight="1" x14ac:dyDescent="0.25">
      <c r="B71" s="691"/>
      <c r="C71" s="691"/>
      <c r="D71" s="184"/>
      <c r="E71" s="215"/>
      <c r="F71" s="669"/>
      <c r="G71" s="670"/>
      <c r="H71" s="186"/>
      <c r="I71" s="217"/>
      <c r="J71" s="688"/>
      <c r="K71" s="689"/>
      <c r="L71" s="186"/>
      <c r="M71" s="217"/>
      <c r="N71" s="688"/>
      <c r="O71" s="689"/>
      <c r="P71" s="186"/>
      <c r="Q71" s="217"/>
      <c r="R71" s="688"/>
      <c r="S71" s="689"/>
    </row>
    <row r="72" spans="2:19" ht="30" customHeight="1" outlineLevel="1" x14ac:dyDescent="0.25">
      <c r="B72" s="691"/>
      <c r="C72" s="691"/>
      <c r="D72" s="184"/>
      <c r="E72" s="215"/>
      <c r="F72" s="669"/>
      <c r="G72" s="670"/>
      <c r="H72" s="186"/>
      <c r="I72" s="217"/>
      <c r="J72" s="688"/>
      <c r="K72" s="689"/>
      <c r="L72" s="186"/>
      <c r="M72" s="217"/>
      <c r="N72" s="688"/>
      <c r="O72" s="689"/>
      <c r="P72" s="186"/>
      <c r="Q72" s="217"/>
      <c r="R72" s="688"/>
      <c r="S72" s="689"/>
    </row>
    <row r="73" spans="2:19" ht="30" customHeight="1" outlineLevel="1" x14ac:dyDescent="0.25">
      <c r="B73" s="691"/>
      <c r="C73" s="691"/>
      <c r="D73" s="184"/>
      <c r="E73" s="215"/>
      <c r="F73" s="669"/>
      <c r="G73" s="670"/>
      <c r="H73" s="186"/>
      <c r="I73" s="217"/>
      <c r="J73" s="688"/>
      <c r="K73" s="689"/>
      <c r="L73" s="186"/>
      <c r="M73" s="217"/>
      <c r="N73" s="688"/>
      <c r="O73" s="689"/>
      <c r="P73" s="186"/>
      <c r="Q73" s="217"/>
      <c r="R73" s="688"/>
      <c r="S73" s="689"/>
    </row>
    <row r="74" spans="2:19" ht="30" customHeight="1" outlineLevel="1" x14ac:dyDescent="0.25">
      <c r="B74" s="691"/>
      <c r="C74" s="691"/>
      <c r="D74" s="184"/>
      <c r="E74" s="215"/>
      <c r="F74" s="669"/>
      <c r="G74" s="670"/>
      <c r="H74" s="186"/>
      <c r="I74" s="217"/>
      <c r="J74" s="688"/>
      <c r="K74" s="689"/>
      <c r="L74" s="186"/>
      <c r="M74" s="217"/>
      <c r="N74" s="688"/>
      <c r="O74" s="689"/>
      <c r="P74" s="186"/>
      <c r="Q74" s="217"/>
      <c r="R74" s="688"/>
      <c r="S74" s="689"/>
    </row>
    <row r="75" spans="2:19" ht="30" customHeight="1" outlineLevel="1" x14ac:dyDescent="0.25">
      <c r="B75" s="691"/>
      <c r="C75" s="691"/>
      <c r="D75" s="184"/>
      <c r="E75" s="215"/>
      <c r="F75" s="669"/>
      <c r="G75" s="670"/>
      <c r="H75" s="186"/>
      <c r="I75" s="217"/>
      <c r="J75" s="688"/>
      <c r="K75" s="689"/>
      <c r="L75" s="186"/>
      <c r="M75" s="217"/>
      <c r="N75" s="688"/>
      <c r="O75" s="689"/>
      <c r="P75" s="186"/>
      <c r="Q75" s="217"/>
      <c r="R75" s="688"/>
      <c r="S75" s="689"/>
    </row>
    <row r="76" spans="2:19" ht="30" customHeight="1" outlineLevel="1" x14ac:dyDescent="0.25">
      <c r="B76" s="657"/>
      <c r="C76" s="657"/>
      <c r="D76" s="184"/>
      <c r="E76" s="215"/>
      <c r="F76" s="669"/>
      <c r="G76" s="670"/>
      <c r="H76" s="186"/>
      <c r="I76" s="217"/>
      <c r="J76" s="688"/>
      <c r="K76" s="689"/>
      <c r="L76" s="186"/>
      <c r="M76" s="217"/>
      <c r="N76" s="688"/>
      <c r="O76" s="689"/>
      <c r="P76" s="186"/>
      <c r="Q76" s="217"/>
      <c r="R76" s="688"/>
      <c r="S76" s="689"/>
    </row>
    <row r="77" spans="2:19" ht="35.25" customHeight="1" x14ac:dyDescent="0.25">
      <c r="B77" s="644" t="s">
        <v>361</v>
      </c>
      <c r="C77" s="687" t="s">
        <v>657</v>
      </c>
      <c r="D77" s="197" t="s">
        <v>362</v>
      </c>
      <c r="E77" s="622" t="s">
        <v>346</v>
      </c>
      <c r="F77" s="623"/>
      <c r="G77" s="182" t="s">
        <v>309</v>
      </c>
      <c r="H77" s="197" t="s">
        <v>362</v>
      </c>
      <c r="I77" s="622" t="s">
        <v>346</v>
      </c>
      <c r="J77" s="623"/>
      <c r="K77" s="182" t="s">
        <v>309</v>
      </c>
      <c r="L77" s="197" t="s">
        <v>362</v>
      </c>
      <c r="M77" s="622" t="s">
        <v>346</v>
      </c>
      <c r="N77" s="623"/>
      <c r="O77" s="182" t="s">
        <v>309</v>
      </c>
      <c r="P77" s="197" t="s">
        <v>362</v>
      </c>
      <c r="Q77" s="622" t="s">
        <v>346</v>
      </c>
      <c r="R77" s="623"/>
      <c r="S77" s="182" t="s">
        <v>309</v>
      </c>
    </row>
    <row r="78" spans="2:19" ht="35.25" customHeight="1" x14ac:dyDescent="0.25">
      <c r="B78" s="655"/>
      <c r="C78" s="687"/>
      <c r="D78" s="218"/>
      <c r="E78" s="682"/>
      <c r="F78" s="683"/>
      <c r="G78" s="219"/>
      <c r="H78" s="220"/>
      <c r="I78" s="684"/>
      <c r="J78" s="685"/>
      <c r="K78" s="221"/>
      <c r="L78" s="220"/>
      <c r="M78" s="684"/>
      <c r="N78" s="685"/>
      <c r="O78" s="221"/>
      <c r="P78" s="220"/>
      <c r="Q78" s="684"/>
      <c r="R78" s="685"/>
      <c r="S78" s="221"/>
    </row>
    <row r="79" spans="2:19" ht="35.25" customHeight="1" outlineLevel="1" x14ac:dyDescent="0.25">
      <c r="B79" s="655"/>
      <c r="C79" s="687"/>
      <c r="D79" s="218"/>
      <c r="E79" s="682"/>
      <c r="F79" s="683"/>
      <c r="G79" s="219"/>
      <c r="H79" s="220"/>
      <c r="I79" s="684"/>
      <c r="J79" s="685"/>
      <c r="K79" s="221"/>
      <c r="L79" s="220"/>
      <c r="M79" s="684"/>
      <c r="N79" s="685"/>
      <c r="O79" s="221"/>
      <c r="P79" s="220"/>
      <c r="Q79" s="684"/>
      <c r="R79" s="685"/>
      <c r="S79" s="221"/>
    </row>
    <row r="80" spans="2:19" ht="35.25" customHeight="1" outlineLevel="1" x14ac:dyDescent="0.25">
      <c r="B80" s="655"/>
      <c r="C80" s="687"/>
      <c r="D80" s="218"/>
      <c r="E80" s="682"/>
      <c r="F80" s="683"/>
      <c r="G80" s="219"/>
      <c r="H80" s="220"/>
      <c r="I80" s="684"/>
      <c r="J80" s="685"/>
      <c r="K80" s="221"/>
      <c r="L80" s="220"/>
      <c r="M80" s="684"/>
      <c r="N80" s="685"/>
      <c r="O80" s="221"/>
      <c r="P80" s="220"/>
      <c r="Q80" s="684"/>
      <c r="R80" s="685"/>
      <c r="S80" s="221"/>
    </row>
    <row r="81" spans="2:19" ht="35.25" customHeight="1" outlineLevel="1" x14ac:dyDescent="0.25">
      <c r="B81" s="655"/>
      <c r="C81" s="687"/>
      <c r="D81" s="218"/>
      <c r="E81" s="682"/>
      <c r="F81" s="683"/>
      <c r="G81" s="219"/>
      <c r="H81" s="220"/>
      <c r="I81" s="684"/>
      <c r="J81" s="685"/>
      <c r="K81" s="221"/>
      <c r="L81" s="220"/>
      <c r="M81" s="684"/>
      <c r="N81" s="685"/>
      <c r="O81" s="221"/>
      <c r="P81" s="220"/>
      <c r="Q81" s="684"/>
      <c r="R81" s="685"/>
      <c r="S81" s="221"/>
    </row>
    <row r="82" spans="2:19" ht="35.25" customHeight="1" outlineLevel="1" x14ac:dyDescent="0.25">
      <c r="B82" s="655"/>
      <c r="C82" s="687"/>
      <c r="D82" s="218"/>
      <c r="E82" s="682"/>
      <c r="F82" s="683"/>
      <c r="G82" s="219"/>
      <c r="H82" s="220"/>
      <c r="I82" s="684"/>
      <c r="J82" s="685"/>
      <c r="K82" s="221"/>
      <c r="L82" s="220"/>
      <c r="M82" s="684"/>
      <c r="N82" s="685"/>
      <c r="O82" s="221"/>
      <c r="P82" s="220"/>
      <c r="Q82" s="684"/>
      <c r="R82" s="685"/>
      <c r="S82" s="221"/>
    </row>
    <row r="83" spans="2:19" ht="33" customHeight="1" outlineLevel="1" x14ac:dyDescent="0.25">
      <c r="B83" s="645"/>
      <c r="C83" s="687"/>
      <c r="D83" s="218"/>
      <c r="E83" s="682"/>
      <c r="F83" s="683"/>
      <c r="G83" s="219"/>
      <c r="H83" s="220"/>
      <c r="I83" s="684"/>
      <c r="J83" s="685"/>
      <c r="K83" s="221"/>
      <c r="L83" s="220"/>
      <c r="M83" s="684"/>
      <c r="N83" s="685"/>
      <c r="O83" s="221"/>
      <c r="P83" s="220"/>
      <c r="Q83" s="684"/>
      <c r="R83" s="685"/>
      <c r="S83" s="221"/>
    </row>
    <row r="84" spans="2:19" ht="31.5" customHeight="1" thickBot="1" x14ac:dyDescent="0.3">
      <c r="B84" s="170"/>
      <c r="C84" s="222"/>
      <c r="D84" s="194"/>
    </row>
    <row r="85" spans="2:19" ht="30.75" customHeight="1" thickBot="1" x14ac:dyDescent="0.3">
      <c r="B85" s="170"/>
      <c r="C85" s="170"/>
      <c r="D85" s="663" t="s">
        <v>310</v>
      </c>
      <c r="E85" s="664"/>
      <c r="F85" s="664"/>
      <c r="G85" s="665"/>
      <c r="H85" s="626" t="s">
        <v>310</v>
      </c>
      <c r="I85" s="627"/>
      <c r="J85" s="627"/>
      <c r="K85" s="628"/>
      <c r="L85" s="626" t="s">
        <v>310</v>
      </c>
      <c r="M85" s="627"/>
      <c r="N85" s="627"/>
      <c r="O85" s="678"/>
      <c r="P85" s="679" t="s">
        <v>310</v>
      </c>
      <c r="Q85" s="627"/>
      <c r="R85" s="627"/>
      <c r="S85" s="628"/>
    </row>
    <row r="86" spans="2:19" ht="30.75" customHeight="1" x14ac:dyDescent="0.25">
      <c r="B86" s="656" t="s">
        <v>719</v>
      </c>
      <c r="C86" s="656" t="s">
        <v>363</v>
      </c>
      <c r="D86" s="618" t="s">
        <v>364</v>
      </c>
      <c r="E86" s="680"/>
      <c r="F86" s="195" t="s">
        <v>309</v>
      </c>
      <c r="G86" s="223" t="s">
        <v>346</v>
      </c>
      <c r="H86" s="681" t="s">
        <v>364</v>
      </c>
      <c r="I86" s="680"/>
      <c r="J86" s="195" t="s">
        <v>309</v>
      </c>
      <c r="K86" s="223" t="s">
        <v>346</v>
      </c>
      <c r="L86" s="681" t="s">
        <v>364</v>
      </c>
      <c r="M86" s="680"/>
      <c r="N86" s="195" t="s">
        <v>309</v>
      </c>
      <c r="O86" s="223" t="s">
        <v>346</v>
      </c>
      <c r="P86" s="681" t="s">
        <v>364</v>
      </c>
      <c r="Q86" s="680"/>
      <c r="R86" s="195" t="s">
        <v>309</v>
      </c>
      <c r="S86" s="223" t="s">
        <v>346</v>
      </c>
    </row>
    <row r="87" spans="2:19" ht="29.25" customHeight="1" x14ac:dyDescent="0.25">
      <c r="B87" s="657"/>
      <c r="C87" s="657"/>
      <c r="D87" s="669"/>
      <c r="E87" s="686"/>
      <c r="F87" s="214"/>
      <c r="G87" s="224"/>
      <c r="H87" s="225"/>
      <c r="I87" s="226"/>
      <c r="J87" s="216"/>
      <c r="K87" s="227"/>
      <c r="L87" s="225"/>
      <c r="M87" s="226"/>
      <c r="N87" s="216"/>
      <c r="O87" s="227"/>
      <c r="P87" s="225"/>
      <c r="Q87" s="226"/>
      <c r="R87" s="216"/>
      <c r="S87" s="227"/>
    </row>
    <row r="88" spans="2:19" ht="45" customHeight="1" x14ac:dyDescent="0.25">
      <c r="B88" s="677" t="s">
        <v>365</v>
      </c>
      <c r="C88" s="644" t="s">
        <v>366</v>
      </c>
      <c r="D88" s="181" t="s">
        <v>367</v>
      </c>
      <c r="E88" s="181" t="s">
        <v>368</v>
      </c>
      <c r="F88" s="197" t="s">
        <v>369</v>
      </c>
      <c r="G88" s="182" t="s">
        <v>370</v>
      </c>
      <c r="H88" s="181" t="s">
        <v>367</v>
      </c>
      <c r="I88" s="181" t="s">
        <v>368</v>
      </c>
      <c r="J88" s="197" t="s">
        <v>369</v>
      </c>
      <c r="K88" s="182" t="s">
        <v>370</v>
      </c>
      <c r="L88" s="181" t="s">
        <v>367</v>
      </c>
      <c r="M88" s="181" t="s">
        <v>368</v>
      </c>
      <c r="N88" s="197" t="s">
        <v>369</v>
      </c>
      <c r="O88" s="182" t="s">
        <v>370</v>
      </c>
      <c r="P88" s="181" t="s">
        <v>367</v>
      </c>
      <c r="Q88" s="181" t="s">
        <v>368</v>
      </c>
      <c r="R88" s="197" t="s">
        <v>369</v>
      </c>
      <c r="S88" s="182" t="s">
        <v>370</v>
      </c>
    </row>
    <row r="89" spans="2:19" ht="29.25" customHeight="1" x14ac:dyDescent="0.25">
      <c r="B89" s="677"/>
      <c r="C89" s="655"/>
      <c r="D89" s="671"/>
      <c r="E89" s="673"/>
      <c r="F89" s="671"/>
      <c r="G89" s="675"/>
      <c r="H89" s="629"/>
      <c r="I89" s="629"/>
      <c r="J89" s="629"/>
      <c r="K89" s="631"/>
      <c r="L89" s="629"/>
      <c r="M89" s="629"/>
      <c r="N89" s="629"/>
      <c r="O89" s="631"/>
      <c r="P89" s="629"/>
      <c r="Q89" s="629"/>
      <c r="R89" s="629"/>
      <c r="S89" s="631"/>
    </row>
    <row r="90" spans="2:19" ht="29.25" customHeight="1" x14ac:dyDescent="0.25">
      <c r="B90" s="677"/>
      <c r="C90" s="655"/>
      <c r="D90" s="672"/>
      <c r="E90" s="674"/>
      <c r="F90" s="672"/>
      <c r="G90" s="676"/>
      <c r="H90" s="630"/>
      <c r="I90" s="630"/>
      <c r="J90" s="630"/>
      <c r="K90" s="632"/>
      <c r="L90" s="630"/>
      <c r="M90" s="630"/>
      <c r="N90" s="630"/>
      <c r="O90" s="632"/>
      <c r="P90" s="630"/>
      <c r="Q90" s="630"/>
      <c r="R90" s="630"/>
      <c r="S90" s="632"/>
    </row>
    <row r="91" spans="2:19" ht="36" outlineLevel="1" x14ac:dyDescent="0.25">
      <c r="B91" s="677"/>
      <c r="C91" s="655"/>
      <c r="D91" s="181" t="s">
        <v>367</v>
      </c>
      <c r="E91" s="181" t="s">
        <v>368</v>
      </c>
      <c r="F91" s="197" t="s">
        <v>369</v>
      </c>
      <c r="G91" s="182" t="s">
        <v>370</v>
      </c>
      <c r="H91" s="181" t="s">
        <v>367</v>
      </c>
      <c r="I91" s="181" t="s">
        <v>368</v>
      </c>
      <c r="J91" s="197" t="s">
        <v>369</v>
      </c>
      <c r="K91" s="182" t="s">
        <v>370</v>
      </c>
      <c r="L91" s="181" t="s">
        <v>367</v>
      </c>
      <c r="M91" s="181" t="s">
        <v>368</v>
      </c>
      <c r="N91" s="197" t="s">
        <v>369</v>
      </c>
      <c r="O91" s="182" t="s">
        <v>370</v>
      </c>
      <c r="P91" s="181" t="s">
        <v>367</v>
      </c>
      <c r="Q91" s="181" t="s">
        <v>368</v>
      </c>
      <c r="R91" s="197" t="s">
        <v>369</v>
      </c>
      <c r="S91" s="182" t="s">
        <v>370</v>
      </c>
    </row>
    <row r="92" spans="2:19" ht="29.25" customHeight="1" outlineLevel="1" x14ac:dyDescent="0.25">
      <c r="B92" s="677"/>
      <c r="C92" s="655"/>
      <c r="D92" s="671"/>
      <c r="E92" s="673"/>
      <c r="F92" s="671"/>
      <c r="G92" s="675"/>
      <c r="H92" s="629"/>
      <c r="I92" s="629"/>
      <c r="J92" s="629"/>
      <c r="K92" s="631"/>
      <c r="L92" s="629"/>
      <c r="M92" s="629"/>
      <c r="N92" s="629"/>
      <c r="O92" s="631"/>
      <c r="P92" s="629"/>
      <c r="Q92" s="629"/>
      <c r="R92" s="629"/>
      <c r="S92" s="631"/>
    </row>
    <row r="93" spans="2:19" ht="29.25" customHeight="1" outlineLevel="1" x14ac:dyDescent="0.25">
      <c r="B93" s="677"/>
      <c r="C93" s="655"/>
      <c r="D93" s="672"/>
      <c r="E93" s="674"/>
      <c r="F93" s="672"/>
      <c r="G93" s="676"/>
      <c r="H93" s="630"/>
      <c r="I93" s="630"/>
      <c r="J93" s="630"/>
      <c r="K93" s="632"/>
      <c r="L93" s="630"/>
      <c r="M93" s="630"/>
      <c r="N93" s="630"/>
      <c r="O93" s="632"/>
      <c r="P93" s="630"/>
      <c r="Q93" s="630"/>
      <c r="R93" s="630"/>
      <c r="S93" s="632"/>
    </row>
    <row r="94" spans="2:19" ht="36" outlineLevel="1" x14ac:dyDescent="0.25">
      <c r="B94" s="677"/>
      <c r="C94" s="655"/>
      <c r="D94" s="181" t="s">
        <v>367</v>
      </c>
      <c r="E94" s="181" t="s">
        <v>368</v>
      </c>
      <c r="F94" s="197" t="s">
        <v>369</v>
      </c>
      <c r="G94" s="182" t="s">
        <v>370</v>
      </c>
      <c r="H94" s="181" t="s">
        <v>367</v>
      </c>
      <c r="I94" s="181" t="s">
        <v>368</v>
      </c>
      <c r="J94" s="197" t="s">
        <v>369</v>
      </c>
      <c r="K94" s="182" t="s">
        <v>370</v>
      </c>
      <c r="L94" s="181" t="s">
        <v>367</v>
      </c>
      <c r="M94" s="181" t="s">
        <v>368</v>
      </c>
      <c r="N94" s="197" t="s">
        <v>369</v>
      </c>
      <c r="O94" s="182" t="s">
        <v>370</v>
      </c>
      <c r="P94" s="181" t="s">
        <v>367</v>
      </c>
      <c r="Q94" s="181" t="s">
        <v>368</v>
      </c>
      <c r="R94" s="197" t="s">
        <v>369</v>
      </c>
      <c r="S94" s="182" t="s">
        <v>370</v>
      </c>
    </row>
    <row r="95" spans="2:19" ht="29.25" customHeight="1" outlineLevel="1" x14ac:dyDescent="0.25">
      <c r="B95" s="677"/>
      <c r="C95" s="655"/>
      <c r="D95" s="671"/>
      <c r="E95" s="673"/>
      <c r="F95" s="671"/>
      <c r="G95" s="675"/>
      <c r="H95" s="629"/>
      <c r="I95" s="629"/>
      <c r="J95" s="629"/>
      <c r="K95" s="631"/>
      <c r="L95" s="629"/>
      <c r="M95" s="629"/>
      <c r="N95" s="629"/>
      <c r="O95" s="631"/>
      <c r="P95" s="629"/>
      <c r="Q95" s="629"/>
      <c r="R95" s="629"/>
      <c r="S95" s="631"/>
    </row>
    <row r="96" spans="2:19" ht="29.25" customHeight="1" outlineLevel="1" x14ac:dyDescent="0.25">
      <c r="B96" s="677"/>
      <c r="C96" s="655"/>
      <c r="D96" s="672"/>
      <c r="E96" s="674"/>
      <c r="F96" s="672"/>
      <c r="G96" s="676"/>
      <c r="H96" s="630"/>
      <c r="I96" s="630"/>
      <c r="J96" s="630"/>
      <c r="K96" s="632"/>
      <c r="L96" s="630"/>
      <c r="M96" s="630"/>
      <c r="N96" s="630"/>
      <c r="O96" s="632"/>
      <c r="P96" s="630"/>
      <c r="Q96" s="630"/>
      <c r="R96" s="630"/>
      <c r="S96" s="632"/>
    </row>
    <row r="97" spans="2:19" ht="36" outlineLevel="1" x14ac:dyDescent="0.25">
      <c r="B97" s="677"/>
      <c r="C97" s="655"/>
      <c r="D97" s="181" t="s">
        <v>367</v>
      </c>
      <c r="E97" s="181" t="s">
        <v>368</v>
      </c>
      <c r="F97" s="197" t="s">
        <v>369</v>
      </c>
      <c r="G97" s="182" t="s">
        <v>370</v>
      </c>
      <c r="H97" s="181" t="s">
        <v>367</v>
      </c>
      <c r="I97" s="181" t="s">
        <v>368</v>
      </c>
      <c r="J97" s="197" t="s">
        <v>369</v>
      </c>
      <c r="K97" s="182" t="s">
        <v>370</v>
      </c>
      <c r="L97" s="181" t="s">
        <v>367</v>
      </c>
      <c r="M97" s="181" t="s">
        <v>368</v>
      </c>
      <c r="N97" s="197" t="s">
        <v>369</v>
      </c>
      <c r="O97" s="182" t="s">
        <v>370</v>
      </c>
      <c r="P97" s="181" t="s">
        <v>367</v>
      </c>
      <c r="Q97" s="181" t="s">
        <v>368</v>
      </c>
      <c r="R97" s="197" t="s">
        <v>369</v>
      </c>
      <c r="S97" s="182" t="s">
        <v>370</v>
      </c>
    </row>
    <row r="98" spans="2:19" ht="29.25" customHeight="1" outlineLevel="1" x14ac:dyDescent="0.25">
      <c r="B98" s="677"/>
      <c r="C98" s="655"/>
      <c r="D98" s="671"/>
      <c r="E98" s="673"/>
      <c r="F98" s="671"/>
      <c r="G98" s="675"/>
      <c r="H98" s="629"/>
      <c r="I98" s="629"/>
      <c r="J98" s="629"/>
      <c r="K98" s="631"/>
      <c r="L98" s="629"/>
      <c r="M98" s="629"/>
      <c r="N98" s="629"/>
      <c r="O98" s="631"/>
      <c r="P98" s="629"/>
      <c r="Q98" s="629"/>
      <c r="R98" s="629"/>
      <c r="S98" s="631"/>
    </row>
    <row r="99" spans="2:19" ht="29.25" customHeight="1" outlineLevel="1" x14ac:dyDescent="0.25">
      <c r="B99" s="677"/>
      <c r="C99" s="645"/>
      <c r="D99" s="672"/>
      <c r="E99" s="674"/>
      <c r="F99" s="672"/>
      <c r="G99" s="676"/>
      <c r="H99" s="630"/>
      <c r="I99" s="630"/>
      <c r="J99" s="630"/>
      <c r="K99" s="632"/>
      <c r="L99" s="630"/>
      <c r="M99" s="630"/>
      <c r="N99" s="630"/>
      <c r="O99" s="632"/>
      <c r="P99" s="630"/>
      <c r="Q99" s="630"/>
      <c r="R99" s="630"/>
      <c r="S99" s="632"/>
    </row>
    <row r="100" spans="2:19" ht="15.75" thickBot="1" x14ac:dyDescent="0.3">
      <c r="B100" s="170"/>
      <c r="C100" s="170"/>
    </row>
    <row r="101" spans="2:19" ht="15.75" thickBot="1" x14ac:dyDescent="0.3">
      <c r="B101" s="170"/>
      <c r="C101" s="170"/>
      <c r="D101" s="663" t="s">
        <v>310</v>
      </c>
      <c r="E101" s="664"/>
      <c r="F101" s="664"/>
      <c r="G101" s="665"/>
      <c r="H101" s="626" t="s">
        <v>371</v>
      </c>
      <c r="I101" s="627"/>
      <c r="J101" s="627"/>
      <c r="K101" s="628"/>
      <c r="L101" s="626" t="s">
        <v>312</v>
      </c>
      <c r="M101" s="627"/>
      <c r="N101" s="627"/>
      <c r="O101" s="628"/>
      <c r="P101" s="626" t="s">
        <v>313</v>
      </c>
      <c r="Q101" s="627"/>
      <c r="R101" s="627"/>
      <c r="S101" s="628"/>
    </row>
    <row r="102" spans="2:19" ht="33.75" customHeight="1" x14ac:dyDescent="0.25">
      <c r="B102" s="666" t="s">
        <v>720</v>
      </c>
      <c r="C102" s="656" t="s">
        <v>372</v>
      </c>
      <c r="D102" s="228" t="s">
        <v>373</v>
      </c>
      <c r="E102" s="229" t="s">
        <v>374</v>
      </c>
      <c r="F102" s="618" t="s">
        <v>375</v>
      </c>
      <c r="G102" s="619"/>
      <c r="H102" s="228" t="s">
        <v>373</v>
      </c>
      <c r="I102" s="229" t="s">
        <v>374</v>
      </c>
      <c r="J102" s="618" t="s">
        <v>375</v>
      </c>
      <c r="K102" s="619"/>
      <c r="L102" s="228" t="s">
        <v>373</v>
      </c>
      <c r="M102" s="229" t="s">
        <v>374</v>
      </c>
      <c r="N102" s="618" t="s">
        <v>375</v>
      </c>
      <c r="O102" s="619"/>
      <c r="P102" s="228" t="s">
        <v>373</v>
      </c>
      <c r="Q102" s="229" t="s">
        <v>374</v>
      </c>
      <c r="R102" s="618" t="s">
        <v>375</v>
      </c>
      <c r="S102" s="619"/>
    </row>
    <row r="103" spans="2:19" ht="30" customHeight="1" x14ac:dyDescent="0.25">
      <c r="B103" s="667"/>
      <c r="C103" s="657"/>
      <c r="D103" s="230"/>
      <c r="E103" s="231"/>
      <c r="F103" s="669"/>
      <c r="G103" s="670"/>
      <c r="H103" s="232"/>
      <c r="I103" s="233"/>
      <c r="J103" s="633"/>
      <c r="K103" s="634"/>
      <c r="L103" s="232"/>
      <c r="M103" s="233"/>
      <c r="N103" s="633"/>
      <c r="O103" s="634"/>
      <c r="P103" s="232"/>
      <c r="Q103" s="233"/>
      <c r="R103" s="633"/>
      <c r="S103" s="634"/>
    </row>
    <row r="104" spans="2:19" ht="32.25" customHeight="1" x14ac:dyDescent="0.25">
      <c r="B104" s="667"/>
      <c r="C104" s="666" t="s">
        <v>376</v>
      </c>
      <c r="D104" s="234" t="s">
        <v>373</v>
      </c>
      <c r="E104" s="181" t="s">
        <v>374</v>
      </c>
      <c r="F104" s="181" t="s">
        <v>377</v>
      </c>
      <c r="G104" s="204" t="s">
        <v>378</v>
      </c>
      <c r="H104" s="234" t="s">
        <v>373</v>
      </c>
      <c r="I104" s="181" t="s">
        <v>374</v>
      </c>
      <c r="J104" s="181" t="s">
        <v>377</v>
      </c>
      <c r="K104" s="204" t="s">
        <v>378</v>
      </c>
      <c r="L104" s="234" t="s">
        <v>373</v>
      </c>
      <c r="M104" s="181" t="s">
        <v>374</v>
      </c>
      <c r="N104" s="181" t="s">
        <v>377</v>
      </c>
      <c r="O104" s="204" t="s">
        <v>378</v>
      </c>
      <c r="P104" s="234" t="s">
        <v>373</v>
      </c>
      <c r="Q104" s="181" t="s">
        <v>374</v>
      </c>
      <c r="R104" s="181" t="s">
        <v>377</v>
      </c>
      <c r="S104" s="204" t="s">
        <v>378</v>
      </c>
    </row>
    <row r="105" spans="2:19" ht="27.75" customHeight="1" x14ac:dyDescent="0.25">
      <c r="B105" s="667"/>
      <c r="C105" s="667"/>
      <c r="D105" s="230"/>
      <c r="E105" s="199"/>
      <c r="F105" s="215"/>
      <c r="G105" s="224"/>
      <c r="H105" s="232"/>
      <c r="I105" s="201"/>
      <c r="J105" s="217"/>
      <c r="K105" s="227"/>
      <c r="L105" s="232"/>
      <c r="M105" s="201"/>
      <c r="N105" s="217"/>
      <c r="O105" s="227"/>
      <c r="P105" s="232"/>
      <c r="Q105" s="201"/>
      <c r="R105" s="217"/>
      <c r="S105" s="227"/>
    </row>
    <row r="106" spans="2:19" ht="27.75" customHeight="1" outlineLevel="1" x14ac:dyDescent="0.25">
      <c r="B106" s="667"/>
      <c r="C106" s="667"/>
      <c r="D106" s="234" t="s">
        <v>373</v>
      </c>
      <c r="E106" s="181" t="s">
        <v>374</v>
      </c>
      <c r="F106" s="181" t="s">
        <v>377</v>
      </c>
      <c r="G106" s="204" t="s">
        <v>378</v>
      </c>
      <c r="H106" s="234" t="s">
        <v>373</v>
      </c>
      <c r="I106" s="181" t="s">
        <v>374</v>
      </c>
      <c r="J106" s="181" t="s">
        <v>377</v>
      </c>
      <c r="K106" s="204" t="s">
        <v>378</v>
      </c>
      <c r="L106" s="234" t="s">
        <v>373</v>
      </c>
      <c r="M106" s="181" t="s">
        <v>374</v>
      </c>
      <c r="N106" s="181" t="s">
        <v>377</v>
      </c>
      <c r="O106" s="204" t="s">
        <v>378</v>
      </c>
      <c r="P106" s="234" t="s">
        <v>373</v>
      </c>
      <c r="Q106" s="181" t="s">
        <v>374</v>
      </c>
      <c r="R106" s="181" t="s">
        <v>377</v>
      </c>
      <c r="S106" s="204" t="s">
        <v>378</v>
      </c>
    </row>
    <row r="107" spans="2:19" ht="27.75" customHeight="1" outlineLevel="1" x14ac:dyDescent="0.25">
      <c r="B107" s="667"/>
      <c r="C107" s="667"/>
      <c r="D107" s="230"/>
      <c r="E107" s="199"/>
      <c r="F107" s="215"/>
      <c r="G107" s="224"/>
      <c r="H107" s="232"/>
      <c r="I107" s="201"/>
      <c r="J107" s="217"/>
      <c r="K107" s="227"/>
      <c r="L107" s="232"/>
      <c r="M107" s="201"/>
      <c r="N107" s="217"/>
      <c r="O107" s="227"/>
      <c r="P107" s="232"/>
      <c r="Q107" s="201"/>
      <c r="R107" s="217"/>
      <c r="S107" s="227"/>
    </row>
    <row r="108" spans="2:19" ht="27.75" customHeight="1" outlineLevel="1" x14ac:dyDescent="0.25">
      <c r="B108" s="667"/>
      <c r="C108" s="667"/>
      <c r="D108" s="234" t="s">
        <v>373</v>
      </c>
      <c r="E108" s="181" t="s">
        <v>374</v>
      </c>
      <c r="F108" s="181" t="s">
        <v>377</v>
      </c>
      <c r="G108" s="204" t="s">
        <v>378</v>
      </c>
      <c r="H108" s="234" t="s">
        <v>373</v>
      </c>
      <c r="I108" s="181" t="s">
        <v>374</v>
      </c>
      <c r="J108" s="181" t="s">
        <v>377</v>
      </c>
      <c r="K108" s="204" t="s">
        <v>378</v>
      </c>
      <c r="L108" s="234" t="s">
        <v>373</v>
      </c>
      <c r="M108" s="181" t="s">
        <v>374</v>
      </c>
      <c r="N108" s="181" t="s">
        <v>377</v>
      </c>
      <c r="O108" s="204" t="s">
        <v>378</v>
      </c>
      <c r="P108" s="234" t="s">
        <v>373</v>
      </c>
      <c r="Q108" s="181" t="s">
        <v>374</v>
      </c>
      <c r="R108" s="181" t="s">
        <v>377</v>
      </c>
      <c r="S108" s="204" t="s">
        <v>378</v>
      </c>
    </row>
    <row r="109" spans="2:19" ht="27.75" customHeight="1" outlineLevel="1" x14ac:dyDescent="0.25">
      <c r="B109" s="667"/>
      <c r="C109" s="667"/>
      <c r="D109" s="230"/>
      <c r="E109" s="199"/>
      <c r="F109" s="215"/>
      <c r="G109" s="224"/>
      <c r="H109" s="232"/>
      <c r="I109" s="201"/>
      <c r="J109" s="217"/>
      <c r="K109" s="227"/>
      <c r="L109" s="232"/>
      <c r="M109" s="201"/>
      <c r="N109" s="217"/>
      <c r="O109" s="227"/>
      <c r="P109" s="232"/>
      <c r="Q109" s="201"/>
      <c r="R109" s="217"/>
      <c r="S109" s="227"/>
    </row>
    <row r="110" spans="2:19" ht="27.75" customHeight="1" outlineLevel="1" x14ac:dyDescent="0.25">
      <c r="B110" s="667"/>
      <c r="C110" s="667"/>
      <c r="D110" s="234" t="s">
        <v>373</v>
      </c>
      <c r="E110" s="181" t="s">
        <v>374</v>
      </c>
      <c r="F110" s="181" t="s">
        <v>377</v>
      </c>
      <c r="G110" s="204" t="s">
        <v>378</v>
      </c>
      <c r="H110" s="234" t="s">
        <v>373</v>
      </c>
      <c r="I110" s="181" t="s">
        <v>374</v>
      </c>
      <c r="J110" s="181" t="s">
        <v>377</v>
      </c>
      <c r="K110" s="204" t="s">
        <v>378</v>
      </c>
      <c r="L110" s="234" t="s">
        <v>373</v>
      </c>
      <c r="M110" s="181" t="s">
        <v>374</v>
      </c>
      <c r="N110" s="181" t="s">
        <v>377</v>
      </c>
      <c r="O110" s="204" t="s">
        <v>378</v>
      </c>
      <c r="P110" s="234" t="s">
        <v>373</v>
      </c>
      <c r="Q110" s="181" t="s">
        <v>374</v>
      </c>
      <c r="R110" s="181" t="s">
        <v>377</v>
      </c>
      <c r="S110" s="204" t="s">
        <v>378</v>
      </c>
    </row>
    <row r="111" spans="2:19" ht="27.75" customHeight="1" outlineLevel="1" x14ac:dyDescent="0.25">
      <c r="B111" s="668"/>
      <c r="C111" s="668"/>
      <c r="D111" s="230"/>
      <c r="E111" s="199"/>
      <c r="F111" s="215"/>
      <c r="G111" s="224"/>
      <c r="H111" s="232"/>
      <c r="I111" s="201"/>
      <c r="J111" s="217"/>
      <c r="K111" s="227"/>
      <c r="L111" s="232"/>
      <c r="M111" s="201"/>
      <c r="N111" s="217"/>
      <c r="O111" s="227"/>
      <c r="P111" s="232"/>
      <c r="Q111" s="201"/>
      <c r="R111" s="217"/>
      <c r="S111" s="227"/>
    </row>
    <row r="112" spans="2:19" ht="26.25" customHeight="1" x14ac:dyDescent="0.25">
      <c r="B112" s="658" t="s">
        <v>379</v>
      </c>
      <c r="C112" s="661" t="s">
        <v>380</v>
      </c>
      <c r="D112" s="235" t="s">
        <v>381</v>
      </c>
      <c r="E112" s="235" t="s">
        <v>382</v>
      </c>
      <c r="F112" s="235" t="s">
        <v>309</v>
      </c>
      <c r="G112" s="236" t="s">
        <v>383</v>
      </c>
      <c r="H112" s="237" t="s">
        <v>381</v>
      </c>
      <c r="I112" s="235" t="s">
        <v>382</v>
      </c>
      <c r="J112" s="235" t="s">
        <v>309</v>
      </c>
      <c r="K112" s="236" t="s">
        <v>383</v>
      </c>
      <c r="L112" s="235" t="s">
        <v>381</v>
      </c>
      <c r="M112" s="235" t="s">
        <v>382</v>
      </c>
      <c r="N112" s="235" t="s">
        <v>309</v>
      </c>
      <c r="O112" s="236" t="s">
        <v>383</v>
      </c>
      <c r="P112" s="235" t="s">
        <v>381</v>
      </c>
      <c r="Q112" s="235" t="s">
        <v>382</v>
      </c>
      <c r="R112" s="235" t="s">
        <v>309</v>
      </c>
      <c r="S112" s="236" t="s">
        <v>383</v>
      </c>
    </row>
    <row r="113" spans="2:19" ht="32.25" customHeight="1" x14ac:dyDescent="0.25">
      <c r="B113" s="659"/>
      <c r="C113" s="662"/>
      <c r="D113" s="198"/>
      <c r="E113" s="198"/>
      <c r="F113" s="198"/>
      <c r="G113" s="198"/>
      <c r="H113" s="220"/>
      <c r="I113" s="200"/>
      <c r="J113" s="200"/>
      <c r="K113" s="221"/>
      <c r="L113" s="200"/>
      <c r="M113" s="200"/>
      <c r="N113" s="200"/>
      <c r="O113" s="221"/>
      <c r="P113" s="200"/>
      <c r="Q113" s="200"/>
      <c r="R113" s="200"/>
      <c r="S113" s="221"/>
    </row>
    <row r="114" spans="2:19" ht="32.25" customHeight="1" x14ac:dyDescent="0.25">
      <c r="B114" s="659"/>
      <c r="C114" s="658" t="s">
        <v>384</v>
      </c>
      <c r="D114" s="181" t="s">
        <v>385</v>
      </c>
      <c r="E114" s="622" t="s">
        <v>386</v>
      </c>
      <c r="F114" s="623"/>
      <c r="G114" s="182" t="s">
        <v>387</v>
      </c>
      <c r="H114" s="181" t="s">
        <v>385</v>
      </c>
      <c r="I114" s="622" t="s">
        <v>386</v>
      </c>
      <c r="J114" s="623"/>
      <c r="K114" s="182" t="s">
        <v>387</v>
      </c>
      <c r="L114" s="181" t="s">
        <v>385</v>
      </c>
      <c r="M114" s="622" t="s">
        <v>386</v>
      </c>
      <c r="N114" s="623"/>
      <c r="O114" s="182" t="s">
        <v>387</v>
      </c>
      <c r="P114" s="181" t="s">
        <v>385</v>
      </c>
      <c r="Q114" s="181" t="s">
        <v>386</v>
      </c>
      <c r="R114" s="622" t="s">
        <v>386</v>
      </c>
      <c r="S114" s="623"/>
    </row>
    <row r="115" spans="2:19" ht="23.25" customHeight="1" x14ac:dyDescent="0.25">
      <c r="B115" s="659"/>
      <c r="C115" s="659"/>
      <c r="D115" s="238"/>
      <c r="E115" s="646"/>
      <c r="F115" s="647"/>
      <c r="G115" s="185"/>
      <c r="H115" s="239"/>
      <c r="I115" s="624"/>
      <c r="J115" s="625"/>
      <c r="K115" s="210"/>
      <c r="L115" s="239"/>
      <c r="M115" s="624"/>
      <c r="N115" s="625"/>
      <c r="O115" s="188"/>
      <c r="P115" s="239"/>
      <c r="Q115" s="186"/>
      <c r="R115" s="624"/>
      <c r="S115" s="625"/>
    </row>
    <row r="116" spans="2:19" ht="23.25" customHeight="1" outlineLevel="1" x14ac:dyDescent="0.25">
      <c r="B116" s="659"/>
      <c r="C116" s="659"/>
      <c r="D116" s="181" t="s">
        <v>385</v>
      </c>
      <c r="E116" s="622" t="s">
        <v>386</v>
      </c>
      <c r="F116" s="623"/>
      <c r="G116" s="182" t="s">
        <v>387</v>
      </c>
      <c r="H116" s="181" t="s">
        <v>385</v>
      </c>
      <c r="I116" s="622" t="s">
        <v>386</v>
      </c>
      <c r="J116" s="623"/>
      <c r="K116" s="182" t="s">
        <v>387</v>
      </c>
      <c r="L116" s="181" t="s">
        <v>385</v>
      </c>
      <c r="M116" s="622" t="s">
        <v>386</v>
      </c>
      <c r="N116" s="623"/>
      <c r="O116" s="182" t="s">
        <v>387</v>
      </c>
      <c r="P116" s="181" t="s">
        <v>385</v>
      </c>
      <c r="Q116" s="181" t="s">
        <v>386</v>
      </c>
      <c r="R116" s="622" t="s">
        <v>386</v>
      </c>
      <c r="S116" s="623"/>
    </row>
    <row r="117" spans="2:19" ht="23.25" customHeight="1" outlineLevel="1" x14ac:dyDescent="0.25">
      <c r="B117" s="659"/>
      <c r="C117" s="659"/>
      <c r="D117" s="238"/>
      <c r="E117" s="646"/>
      <c r="F117" s="647"/>
      <c r="G117" s="185"/>
      <c r="H117" s="239"/>
      <c r="I117" s="624"/>
      <c r="J117" s="625"/>
      <c r="K117" s="188"/>
      <c r="L117" s="239"/>
      <c r="M117" s="624"/>
      <c r="N117" s="625"/>
      <c r="O117" s="188"/>
      <c r="P117" s="239"/>
      <c r="Q117" s="186"/>
      <c r="R117" s="624"/>
      <c r="S117" s="625"/>
    </row>
    <row r="118" spans="2:19" ht="23.25" customHeight="1" outlineLevel="1" x14ac:dyDescent="0.25">
      <c r="B118" s="659"/>
      <c r="C118" s="659"/>
      <c r="D118" s="181" t="s">
        <v>385</v>
      </c>
      <c r="E118" s="622" t="s">
        <v>386</v>
      </c>
      <c r="F118" s="623"/>
      <c r="G118" s="182" t="s">
        <v>387</v>
      </c>
      <c r="H118" s="181" t="s">
        <v>385</v>
      </c>
      <c r="I118" s="622" t="s">
        <v>386</v>
      </c>
      <c r="J118" s="623"/>
      <c r="K118" s="182" t="s">
        <v>387</v>
      </c>
      <c r="L118" s="181" t="s">
        <v>385</v>
      </c>
      <c r="M118" s="622" t="s">
        <v>386</v>
      </c>
      <c r="N118" s="623"/>
      <c r="O118" s="182" t="s">
        <v>387</v>
      </c>
      <c r="P118" s="181" t="s">
        <v>385</v>
      </c>
      <c r="Q118" s="181" t="s">
        <v>386</v>
      </c>
      <c r="R118" s="622" t="s">
        <v>386</v>
      </c>
      <c r="S118" s="623"/>
    </row>
    <row r="119" spans="2:19" ht="23.25" customHeight="1" outlineLevel="1" x14ac:dyDescent="0.25">
      <c r="B119" s="659"/>
      <c r="C119" s="659"/>
      <c r="D119" s="238"/>
      <c r="E119" s="646"/>
      <c r="F119" s="647"/>
      <c r="G119" s="185"/>
      <c r="H119" s="239"/>
      <c r="I119" s="624"/>
      <c r="J119" s="625"/>
      <c r="K119" s="188"/>
      <c r="L119" s="239"/>
      <c r="M119" s="624"/>
      <c r="N119" s="625"/>
      <c r="O119" s="188"/>
      <c r="P119" s="239"/>
      <c r="Q119" s="186"/>
      <c r="R119" s="624"/>
      <c r="S119" s="625"/>
    </row>
    <row r="120" spans="2:19" ht="23.25" customHeight="1" outlineLevel="1" x14ac:dyDescent="0.25">
      <c r="B120" s="659"/>
      <c r="C120" s="659"/>
      <c r="D120" s="181" t="s">
        <v>385</v>
      </c>
      <c r="E120" s="622" t="s">
        <v>386</v>
      </c>
      <c r="F120" s="623"/>
      <c r="G120" s="182" t="s">
        <v>387</v>
      </c>
      <c r="H120" s="181" t="s">
        <v>385</v>
      </c>
      <c r="I120" s="622" t="s">
        <v>386</v>
      </c>
      <c r="J120" s="623"/>
      <c r="K120" s="182" t="s">
        <v>387</v>
      </c>
      <c r="L120" s="181" t="s">
        <v>385</v>
      </c>
      <c r="M120" s="622" t="s">
        <v>386</v>
      </c>
      <c r="N120" s="623"/>
      <c r="O120" s="182" t="s">
        <v>387</v>
      </c>
      <c r="P120" s="181" t="s">
        <v>385</v>
      </c>
      <c r="Q120" s="181" t="s">
        <v>386</v>
      </c>
      <c r="R120" s="622" t="s">
        <v>386</v>
      </c>
      <c r="S120" s="623"/>
    </row>
    <row r="121" spans="2:19" ht="23.25" customHeight="1" outlineLevel="1" x14ac:dyDescent="0.25">
      <c r="B121" s="660"/>
      <c r="C121" s="660"/>
      <c r="D121" s="238"/>
      <c r="E121" s="646"/>
      <c r="F121" s="647"/>
      <c r="G121" s="185"/>
      <c r="H121" s="239"/>
      <c r="I121" s="624"/>
      <c r="J121" s="625"/>
      <c r="K121" s="188"/>
      <c r="L121" s="239"/>
      <c r="M121" s="624"/>
      <c r="N121" s="625"/>
      <c r="O121" s="188"/>
      <c r="P121" s="239"/>
      <c r="Q121" s="186"/>
      <c r="R121" s="624"/>
      <c r="S121" s="625"/>
    </row>
    <row r="122" spans="2:19" ht="15.75" thickBot="1" x14ac:dyDescent="0.3">
      <c r="B122" s="170"/>
      <c r="C122" s="170"/>
    </row>
    <row r="123" spans="2:19" ht="15.75" thickBot="1" x14ac:dyDescent="0.3">
      <c r="B123" s="170"/>
      <c r="C123" s="170"/>
      <c r="D123" s="663" t="s">
        <v>310</v>
      </c>
      <c r="E123" s="664"/>
      <c r="F123" s="664"/>
      <c r="G123" s="665"/>
      <c r="H123" s="663" t="s">
        <v>311</v>
      </c>
      <c r="I123" s="664"/>
      <c r="J123" s="664"/>
      <c r="K123" s="665"/>
      <c r="L123" s="664" t="s">
        <v>312</v>
      </c>
      <c r="M123" s="664"/>
      <c r="N123" s="664"/>
      <c r="O123" s="664"/>
      <c r="P123" s="663" t="s">
        <v>313</v>
      </c>
      <c r="Q123" s="664"/>
      <c r="R123" s="664"/>
      <c r="S123" s="665"/>
    </row>
    <row r="124" spans="2:19" x14ac:dyDescent="0.25">
      <c r="B124" s="656" t="s">
        <v>721</v>
      </c>
      <c r="C124" s="656" t="s">
        <v>388</v>
      </c>
      <c r="D124" s="618" t="s">
        <v>389</v>
      </c>
      <c r="E124" s="648"/>
      <c r="F124" s="648"/>
      <c r="G124" s="619"/>
      <c r="H124" s="618" t="s">
        <v>389</v>
      </c>
      <c r="I124" s="648"/>
      <c r="J124" s="648"/>
      <c r="K124" s="619"/>
      <c r="L124" s="618" t="s">
        <v>389</v>
      </c>
      <c r="M124" s="648"/>
      <c r="N124" s="648"/>
      <c r="O124" s="619"/>
      <c r="P124" s="618" t="s">
        <v>389</v>
      </c>
      <c r="Q124" s="648"/>
      <c r="R124" s="648"/>
      <c r="S124" s="619"/>
    </row>
    <row r="125" spans="2:19" ht="45" customHeight="1" x14ac:dyDescent="0.25">
      <c r="B125" s="657"/>
      <c r="C125" s="657"/>
      <c r="D125" s="649"/>
      <c r="E125" s="650"/>
      <c r="F125" s="650"/>
      <c r="G125" s="651"/>
      <c r="H125" s="652"/>
      <c r="I125" s="653"/>
      <c r="J125" s="653"/>
      <c r="K125" s="654"/>
      <c r="L125" s="652"/>
      <c r="M125" s="653"/>
      <c r="N125" s="653"/>
      <c r="O125" s="654"/>
      <c r="P125" s="652"/>
      <c r="Q125" s="653"/>
      <c r="R125" s="653"/>
      <c r="S125" s="654"/>
    </row>
    <row r="126" spans="2:19" ht="32.25" customHeight="1" x14ac:dyDescent="0.25">
      <c r="B126" s="644" t="s">
        <v>390</v>
      </c>
      <c r="C126" s="644" t="s">
        <v>391</v>
      </c>
      <c r="D126" s="235" t="s">
        <v>392</v>
      </c>
      <c r="E126" s="203" t="s">
        <v>309</v>
      </c>
      <c r="F126" s="181" t="s">
        <v>330</v>
      </c>
      <c r="G126" s="182" t="s">
        <v>346</v>
      </c>
      <c r="H126" s="235" t="s">
        <v>392</v>
      </c>
      <c r="I126" s="249" t="s">
        <v>309</v>
      </c>
      <c r="J126" s="181" t="s">
        <v>330</v>
      </c>
      <c r="K126" s="182" t="s">
        <v>346</v>
      </c>
      <c r="L126" s="235" t="s">
        <v>392</v>
      </c>
      <c r="M126" s="249" t="s">
        <v>309</v>
      </c>
      <c r="N126" s="181" t="s">
        <v>330</v>
      </c>
      <c r="O126" s="182" t="s">
        <v>346</v>
      </c>
      <c r="P126" s="235" t="s">
        <v>392</v>
      </c>
      <c r="Q126" s="249" t="s">
        <v>309</v>
      </c>
      <c r="R126" s="181" t="s">
        <v>330</v>
      </c>
      <c r="S126" s="182" t="s">
        <v>346</v>
      </c>
    </row>
    <row r="127" spans="2:19" ht="23.25" customHeight="1" x14ac:dyDescent="0.25">
      <c r="B127" s="655"/>
      <c r="C127" s="645"/>
      <c r="D127" s="198"/>
      <c r="E127" s="240"/>
      <c r="F127" s="184"/>
      <c r="G127" s="219"/>
      <c r="H127" s="200"/>
      <c r="I127" s="252"/>
      <c r="J127" s="200"/>
      <c r="K127" s="250"/>
      <c r="L127" s="200"/>
      <c r="M127" s="252"/>
      <c r="N127" s="200"/>
      <c r="O127" s="250"/>
      <c r="P127" s="200"/>
      <c r="Q127" s="252"/>
      <c r="R127" s="200"/>
      <c r="S127" s="250"/>
    </row>
    <row r="128" spans="2:19" ht="29.25" customHeight="1" x14ac:dyDescent="0.25">
      <c r="B128" s="655"/>
      <c r="C128" s="644" t="s">
        <v>393</v>
      </c>
      <c r="D128" s="181" t="s">
        <v>394</v>
      </c>
      <c r="E128" s="622" t="s">
        <v>395</v>
      </c>
      <c r="F128" s="623"/>
      <c r="G128" s="182" t="s">
        <v>396</v>
      </c>
      <c r="H128" s="181" t="s">
        <v>394</v>
      </c>
      <c r="I128" s="622" t="s">
        <v>395</v>
      </c>
      <c r="J128" s="623"/>
      <c r="K128" s="182" t="s">
        <v>396</v>
      </c>
      <c r="L128" s="181" t="s">
        <v>394</v>
      </c>
      <c r="M128" s="622" t="s">
        <v>395</v>
      </c>
      <c r="N128" s="623"/>
      <c r="O128" s="182" t="s">
        <v>396</v>
      </c>
      <c r="P128" s="181" t="s">
        <v>394</v>
      </c>
      <c r="Q128" s="622" t="s">
        <v>395</v>
      </c>
      <c r="R128" s="623"/>
      <c r="S128" s="182" t="s">
        <v>396</v>
      </c>
    </row>
    <row r="129" spans="2:19" ht="39" customHeight="1" x14ac:dyDescent="0.25">
      <c r="B129" s="645"/>
      <c r="C129" s="645"/>
      <c r="D129" s="238"/>
      <c r="E129" s="646"/>
      <c r="F129" s="647"/>
      <c r="G129" s="185"/>
      <c r="H129" s="239"/>
      <c r="I129" s="624"/>
      <c r="J129" s="625"/>
      <c r="K129" s="188"/>
      <c r="L129" s="239"/>
      <c r="M129" s="624"/>
      <c r="N129" s="625"/>
      <c r="O129" s="188"/>
      <c r="P129" s="239"/>
      <c r="Q129" s="624"/>
      <c r="R129" s="625"/>
      <c r="S129" s="188"/>
    </row>
    <row r="133" spans="2:19" hidden="1" x14ac:dyDescent="0.25"/>
    <row r="134" spans="2:19" hidden="1" x14ac:dyDescent="0.25"/>
    <row r="135" spans="2:19" hidden="1" x14ac:dyDescent="0.25">
      <c r="D135" s="150" t="s">
        <v>397</v>
      </c>
    </row>
    <row r="136" spans="2:19" hidden="1" x14ac:dyDescent="0.25">
      <c r="D136" s="150" t="s">
        <v>398</v>
      </c>
      <c r="E136" s="150" t="s">
        <v>399</v>
      </c>
      <c r="F136" s="150" t="s">
        <v>400</v>
      </c>
      <c r="H136" s="150" t="s">
        <v>401</v>
      </c>
      <c r="I136" s="150" t="s">
        <v>402</v>
      </c>
    </row>
    <row r="137" spans="2:19" hidden="1" x14ac:dyDescent="0.25">
      <c r="D137" s="150" t="s">
        <v>403</v>
      </c>
      <c r="E137" s="150" t="s">
        <v>404</v>
      </c>
      <c r="F137" s="150" t="s">
        <v>405</v>
      </c>
      <c r="H137" s="150" t="s">
        <v>406</v>
      </c>
      <c r="I137" s="150" t="s">
        <v>407</v>
      </c>
    </row>
    <row r="138" spans="2:19" hidden="1" x14ac:dyDescent="0.25">
      <c r="D138" s="150" t="s">
        <v>408</v>
      </c>
      <c r="E138" s="150" t="s">
        <v>409</v>
      </c>
      <c r="F138" s="150" t="s">
        <v>410</v>
      </c>
      <c r="H138" s="150" t="s">
        <v>411</v>
      </c>
      <c r="I138" s="150" t="s">
        <v>412</v>
      </c>
    </row>
    <row r="139" spans="2:19" hidden="1" x14ac:dyDescent="0.25">
      <c r="D139" s="150" t="s">
        <v>413</v>
      </c>
      <c r="F139" s="150" t="s">
        <v>414</v>
      </c>
      <c r="G139" s="150" t="s">
        <v>415</v>
      </c>
      <c r="H139" s="150" t="s">
        <v>416</v>
      </c>
      <c r="I139" s="150" t="s">
        <v>417</v>
      </c>
      <c r="K139" s="150" t="s">
        <v>418</v>
      </c>
    </row>
    <row r="140" spans="2:19" hidden="1" x14ac:dyDescent="0.25">
      <c r="D140" s="150" t="s">
        <v>419</v>
      </c>
      <c r="F140" s="150" t="s">
        <v>420</v>
      </c>
      <c r="G140" s="150" t="s">
        <v>421</v>
      </c>
      <c r="H140" s="150" t="s">
        <v>422</v>
      </c>
      <c r="I140" s="150" t="s">
        <v>423</v>
      </c>
      <c r="K140" s="150" t="s">
        <v>424</v>
      </c>
      <c r="L140" s="150" t="s">
        <v>425</v>
      </c>
    </row>
    <row r="141" spans="2:19" hidden="1" x14ac:dyDescent="0.25">
      <c r="D141" s="150" t="s">
        <v>426</v>
      </c>
      <c r="E141" s="241" t="s">
        <v>427</v>
      </c>
      <c r="G141" s="150" t="s">
        <v>428</v>
      </c>
      <c r="H141" s="150" t="s">
        <v>429</v>
      </c>
      <c r="K141" s="150" t="s">
        <v>430</v>
      </c>
      <c r="L141" s="150" t="s">
        <v>431</v>
      </c>
    </row>
    <row r="142" spans="2:19" hidden="1" x14ac:dyDescent="0.25">
      <c r="D142" s="150" t="s">
        <v>432</v>
      </c>
      <c r="E142" s="242" t="s">
        <v>433</v>
      </c>
      <c r="K142" s="150" t="s">
        <v>434</v>
      </c>
      <c r="L142" s="150" t="s">
        <v>435</v>
      </c>
    </row>
    <row r="143" spans="2:19" hidden="1" x14ac:dyDescent="0.25">
      <c r="E143" s="243" t="s">
        <v>436</v>
      </c>
      <c r="H143" s="150" t="s">
        <v>437</v>
      </c>
      <c r="K143" s="150" t="s">
        <v>438</v>
      </c>
      <c r="L143" s="150" t="s">
        <v>439</v>
      </c>
    </row>
    <row r="144" spans="2:19" hidden="1" x14ac:dyDescent="0.25">
      <c r="H144" s="150" t="s">
        <v>440</v>
      </c>
      <c r="K144" s="150" t="s">
        <v>441</v>
      </c>
      <c r="L144" s="150" t="s">
        <v>442</v>
      </c>
    </row>
    <row r="145" spans="2:12" hidden="1" x14ac:dyDescent="0.25">
      <c r="H145" s="150" t="s">
        <v>443</v>
      </c>
      <c r="K145" s="150" t="s">
        <v>444</v>
      </c>
      <c r="L145" s="150" t="s">
        <v>445</v>
      </c>
    </row>
    <row r="146" spans="2:12" hidden="1" x14ac:dyDescent="0.25">
      <c r="B146" s="150" t="s">
        <v>446</v>
      </c>
      <c r="C146" s="150" t="s">
        <v>447</v>
      </c>
      <c r="D146" s="150" t="s">
        <v>446</v>
      </c>
      <c r="G146" s="150" t="s">
        <v>448</v>
      </c>
      <c r="H146" s="150" t="s">
        <v>449</v>
      </c>
      <c r="J146" s="150" t="s">
        <v>277</v>
      </c>
      <c r="K146" s="150" t="s">
        <v>450</v>
      </c>
      <c r="L146" s="150" t="s">
        <v>451</v>
      </c>
    </row>
    <row r="147" spans="2:12" hidden="1" x14ac:dyDescent="0.25">
      <c r="B147" s="150">
        <v>1</v>
      </c>
      <c r="C147" s="150" t="s">
        <v>452</v>
      </c>
      <c r="D147" s="150" t="s">
        <v>453</v>
      </c>
      <c r="E147" s="150" t="s">
        <v>346</v>
      </c>
      <c r="F147" s="150" t="s">
        <v>11</v>
      </c>
      <c r="G147" s="150" t="s">
        <v>454</v>
      </c>
      <c r="H147" s="150" t="s">
        <v>455</v>
      </c>
      <c r="J147" s="150" t="s">
        <v>430</v>
      </c>
      <c r="K147" s="150" t="s">
        <v>456</v>
      </c>
    </row>
    <row r="148" spans="2:12" hidden="1" x14ac:dyDescent="0.25">
      <c r="B148" s="150">
        <v>2</v>
      </c>
      <c r="C148" s="150" t="s">
        <v>457</v>
      </c>
      <c r="D148" s="150" t="s">
        <v>458</v>
      </c>
      <c r="E148" s="150" t="s">
        <v>330</v>
      </c>
      <c r="F148" s="150" t="s">
        <v>18</v>
      </c>
      <c r="G148" s="150" t="s">
        <v>459</v>
      </c>
      <c r="J148" s="150" t="s">
        <v>460</v>
      </c>
      <c r="K148" s="150" t="s">
        <v>461</v>
      </c>
    </row>
    <row r="149" spans="2:12" hidden="1" x14ac:dyDescent="0.25">
      <c r="B149" s="150">
        <v>3</v>
      </c>
      <c r="C149" s="150" t="s">
        <v>462</v>
      </c>
      <c r="D149" s="150" t="s">
        <v>463</v>
      </c>
      <c r="E149" s="150" t="s">
        <v>309</v>
      </c>
      <c r="G149" s="150" t="s">
        <v>464</v>
      </c>
      <c r="J149" s="150" t="s">
        <v>465</v>
      </c>
      <c r="K149" s="150" t="s">
        <v>466</v>
      </c>
    </row>
    <row r="150" spans="2:12" hidden="1" x14ac:dyDescent="0.25">
      <c r="B150" s="150">
        <v>4</v>
      </c>
      <c r="C150" s="150" t="s">
        <v>455</v>
      </c>
      <c r="H150" s="150" t="s">
        <v>467</v>
      </c>
      <c r="I150" s="150" t="s">
        <v>468</v>
      </c>
      <c r="J150" s="150" t="s">
        <v>469</v>
      </c>
      <c r="K150" s="150" t="s">
        <v>470</v>
      </c>
    </row>
    <row r="151" spans="2:12" hidden="1" x14ac:dyDescent="0.25">
      <c r="D151" s="150" t="s">
        <v>464</v>
      </c>
      <c r="H151" s="150" t="s">
        <v>471</v>
      </c>
      <c r="I151" s="150" t="s">
        <v>472</v>
      </c>
      <c r="J151" s="150" t="s">
        <v>473</v>
      </c>
      <c r="K151" s="150" t="s">
        <v>474</v>
      </c>
    </row>
    <row r="152" spans="2:12" hidden="1" x14ac:dyDescent="0.25">
      <c r="D152" s="150" t="s">
        <v>475</v>
      </c>
      <c r="H152" s="150" t="s">
        <v>476</v>
      </c>
      <c r="I152" s="150" t="s">
        <v>477</v>
      </c>
      <c r="J152" s="150" t="s">
        <v>478</v>
      </c>
      <c r="K152" s="150" t="s">
        <v>479</v>
      </c>
    </row>
    <row r="153" spans="2:12" hidden="1" x14ac:dyDescent="0.25">
      <c r="D153" s="150" t="s">
        <v>480</v>
      </c>
      <c r="H153" s="150" t="s">
        <v>481</v>
      </c>
      <c r="J153" s="150" t="s">
        <v>482</v>
      </c>
      <c r="K153" s="150" t="s">
        <v>483</v>
      </c>
    </row>
    <row r="154" spans="2:12" hidden="1" x14ac:dyDescent="0.25">
      <c r="H154" s="150" t="s">
        <v>484</v>
      </c>
      <c r="J154" s="150" t="s">
        <v>485</v>
      </c>
    </row>
    <row r="155" spans="2:12" ht="60" hidden="1" x14ac:dyDescent="0.25">
      <c r="D155" s="244" t="s">
        <v>486</v>
      </c>
      <c r="E155" s="150" t="s">
        <v>487</v>
      </c>
      <c r="F155" s="150" t="s">
        <v>488</v>
      </c>
      <c r="G155" s="150" t="s">
        <v>489</v>
      </c>
      <c r="H155" s="150" t="s">
        <v>490</v>
      </c>
      <c r="I155" s="150" t="s">
        <v>491</v>
      </c>
      <c r="J155" s="150" t="s">
        <v>492</v>
      </c>
      <c r="K155" s="150" t="s">
        <v>493</v>
      </c>
    </row>
    <row r="156" spans="2:12" ht="75" hidden="1" x14ac:dyDescent="0.25">
      <c r="B156" s="150" t="s">
        <v>596</v>
      </c>
      <c r="C156" s="150" t="s">
        <v>595</v>
      </c>
      <c r="D156" s="244" t="s">
        <v>494</v>
      </c>
      <c r="E156" s="150" t="s">
        <v>495</v>
      </c>
      <c r="F156" s="150" t="s">
        <v>496</v>
      </c>
      <c r="G156" s="150" t="s">
        <v>497</v>
      </c>
      <c r="H156" s="150" t="s">
        <v>498</v>
      </c>
      <c r="I156" s="150" t="s">
        <v>499</v>
      </c>
      <c r="J156" s="150" t="s">
        <v>500</v>
      </c>
      <c r="K156" s="150" t="s">
        <v>501</v>
      </c>
    </row>
    <row r="157" spans="2:12" ht="45" hidden="1" x14ac:dyDescent="0.25">
      <c r="B157" s="150" t="s">
        <v>597</v>
      </c>
      <c r="C157" s="150" t="s">
        <v>594</v>
      </c>
      <c r="D157" s="244" t="s">
        <v>502</v>
      </c>
      <c r="E157" s="150" t="s">
        <v>503</v>
      </c>
      <c r="F157" s="150" t="s">
        <v>504</v>
      </c>
      <c r="G157" s="150" t="s">
        <v>505</v>
      </c>
      <c r="H157" s="150" t="s">
        <v>506</v>
      </c>
      <c r="I157" s="150" t="s">
        <v>507</v>
      </c>
      <c r="J157" s="150" t="s">
        <v>508</v>
      </c>
      <c r="K157" s="150" t="s">
        <v>509</v>
      </c>
    </row>
    <row r="158" spans="2:12" hidden="1" x14ac:dyDescent="0.25">
      <c r="B158" s="150" t="s">
        <v>598</v>
      </c>
      <c r="C158" s="150" t="s">
        <v>593</v>
      </c>
      <c r="F158" s="150" t="s">
        <v>510</v>
      </c>
      <c r="G158" s="150" t="s">
        <v>511</v>
      </c>
      <c r="H158" s="150" t="s">
        <v>512</v>
      </c>
      <c r="I158" s="150" t="s">
        <v>513</v>
      </c>
      <c r="J158" s="150" t="s">
        <v>514</v>
      </c>
      <c r="K158" s="150" t="s">
        <v>515</v>
      </c>
    </row>
    <row r="159" spans="2:12" hidden="1" x14ac:dyDescent="0.25">
      <c r="B159" s="150" t="s">
        <v>599</v>
      </c>
      <c r="G159" s="150" t="s">
        <v>516</v>
      </c>
      <c r="H159" s="150" t="s">
        <v>517</v>
      </c>
      <c r="I159" s="150" t="s">
        <v>518</v>
      </c>
      <c r="J159" s="150" t="s">
        <v>519</v>
      </c>
      <c r="K159" s="150" t="s">
        <v>520</v>
      </c>
    </row>
    <row r="160" spans="2:12" hidden="1" x14ac:dyDescent="0.25">
      <c r="C160" s="150" t="s">
        <v>521</v>
      </c>
      <c r="J160" s="150" t="s">
        <v>522</v>
      </c>
    </row>
    <row r="161" spans="2:10" hidden="1" x14ac:dyDescent="0.25">
      <c r="C161" s="150" t="s">
        <v>523</v>
      </c>
      <c r="I161" s="150" t="s">
        <v>524</v>
      </c>
      <c r="J161" s="150" t="s">
        <v>525</v>
      </c>
    </row>
    <row r="162" spans="2:10" hidden="1" x14ac:dyDescent="0.25">
      <c r="B162" s="253" t="s">
        <v>600</v>
      </c>
      <c r="C162" s="150" t="s">
        <v>526</v>
      </c>
      <c r="I162" s="150" t="s">
        <v>527</v>
      </c>
      <c r="J162" s="150" t="s">
        <v>528</v>
      </c>
    </row>
    <row r="163" spans="2:10" hidden="1" x14ac:dyDescent="0.25">
      <c r="B163" s="253" t="s">
        <v>29</v>
      </c>
      <c r="C163" s="150" t="s">
        <v>529</v>
      </c>
      <c r="D163" s="150" t="s">
        <v>530</v>
      </c>
      <c r="E163" s="150" t="s">
        <v>531</v>
      </c>
      <c r="I163" s="150" t="s">
        <v>532</v>
      </c>
      <c r="J163" s="150" t="s">
        <v>277</v>
      </c>
    </row>
    <row r="164" spans="2:10" hidden="1" x14ac:dyDescent="0.25">
      <c r="B164" s="253" t="s">
        <v>16</v>
      </c>
      <c r="D164" s="150" t="s">
        <v>533</v>
      </c>
      <c r="E164" s="150" t="s">
        <v>534</v>
      </c>
      <c r="H164" s="150" t="s">
        <v>406</v>
      </c>
      <c r="I164" s="150" t="s">
        <v>535</v>
      </c>
    </row>
    <row r="165" spans="2:10" hidden="1" x14ac:dyDescent="0.25">
      <c r="B165" s="253" t="s">
        <v>34</v>
      </c>
      <c r="D165" s="150" t="s">
        <v>536</v>
      </c>
      <c r="E165" s="150" t="s">
        <v>537</v>
      </c>
      <c r="H165" s="150" t="s">
        <v>416</v>
      </c>
      <c r="I165" s="150" t="s">
        <v>538</v>
      </c>
      <c r="J165" s="150" t="s">
        <v>539</v>
      </c>
    </row>
    <row r="166" spans="2:10" hidden="1" x14ac:dyDescent="0.25">
      <c r="B166" s="253" t="s">
        <v>601</v>
      </c>
      <c r="C166" s="150" t="s">
        <v>540</v>
      </c>
      <c r="D166" s="150" t="s">
        <v>541</v>
      </c>
      <c r="H166" s="150" t="s">
        <v>422</v>
      </c>
      <c r="I166" s="150" t="s">
        <v>542</v>
      </c>
      <c r="J166" s="150" t="s">
        <v>543</v>
      </c>
    </row>
    <row r="167" spans="2:10" hidden="1" x14ac:dyDescent="0.25">
      <c r="B167" s="253" t="s">
        <v>602</v>
      </c>
      <c r="C167" s="150" t="s">
        <v>544</v>
      </c>
      <c r="H167" s="150" t="s">
        <v>429</v>
      </c>
      <c r="I167" s="150" t="s">
        <v>545</v>
      </c>
    </row>
    <row r="168" spans="2:10" hidden="1" x14ac:dyDescent="0.25">
      <c r="B168" s="253" t="s">
        <v>603</v>
      </c>
      <c r="C168" s="150" t="s">
        <v>546</v>
      </c>
      <c r="E168" s="150" t="s">
        <v>547</v>
      </c>
      <c r="H168" s="150" t="s">
        <v>548</v>
      </c>
      <c r="I168" s="150" t="s">
        <v>549</v>
      </c>
    </row>
    <row r="169" spans="2:10" hidden="1" x14ac:dyDescent="0.25">
      <c r="B169" s="253" t="s">
        <v>604</v>
      </c>
      <c r="C169" s="150" t="s">
        <v>550</v>
      </c>
      <c r="E169" s="150" t="s">
        <v>551</v>
      </c>
      <c r="H169" s="150" t="s">
        <v>552</v>
      </c>
      <c r="I169" s="150" t="s">
        <v>553</v>
      </c>
    </row>
    <row r="170" spans="2:10" hidden="1" x14ac:dyDescent="0.25">
      <c r="B170" s="253" t="s">
        <v>605</v>
      </c>
      <c r="C170" s="150" t="s">
        <v>554</v>
      </c>
      <c r="E170" s="150" t="s">
        <v>555</v>
      </c>
      <c r="H170" s="150" t="s">
        <v>556</v>
      </c>
      <c r="I170" s="150" t="s">
        <v>557</v>
      </c>
    </row>
    <row r="171" spans="2:10" hidden="1" x14ac:dyDescent="0.25">
      <c r="B171" s="253" t="s">
        <v>606</v>
      </c>
      <c r="C171" s="150" t="s">
        <v>558</v>
      </c>
      <c r="E171" s="150" t="s">
        <v>559</v>
      </c>
      <c r="H171" s="150" t="s">
        <v>560</v>
      </c>
      <c r="I171" s="150" t="s">
        <v>561</v>
      </c>
    </row>
    <row r="172" spans="2:10" hidden="1" x14ac:dyDescent="0.25">
      <c r="B172" s="253" t="s">
        <v>607</v>
      </c>
      <c r="C172" s="150" t="s">
        <v>562</v>
      </c>
      <c r="E172" s="150" t="s">
        <v>563</v>
      </c>
      <c r="H172" s="150" t="s">
        <v>564</v>
      </c>
      <c r="I172" s="150" t="s">
        <v>565</v>
      </c>
    </row>
    <row r="173" spans="2:10" hidden="1" x14ac:dyDescent="0.25">
      <c r="B173" s="253" t="s">
        <v>608</v>
      </c>
      <c r="C173" s="150" t="s">
        <v>277</v>
      </c>
      <c r="E173" s="150" t="s">
        <v>566</v>
      </c>
      <c r="H173" s="150" t="s">
        <v>567</v>
      </c>
      <c r="I173" s="150" t="s">
        <v>568</v>
      </c>
    </row>
    <row r="174" spans="2:10" hidden="1" x14ac:dyDescent="0.25">
      <c r="B174" s="253" t="s">
        <v>609</v>
      </c>
      <c r="E174" s="150" t="s">
        <v>569</v>
      </c>
      <c r="H174" s="150" t="s">
        <v>570</v>
      </c>
      <c r="I174" s="150" t="s">
        <v>571</v>
      </c>
    </row>
    <row r="175" spans="2:10" hidden="1" x14ac:dyDescent="0.25">
      <c r="B175" s="253" t="s">
        <v>610</v>
      </c>
      <c r="E175" s="150" t="s">
        <v>572</v>
      </c>
      <c r="H175" s="150" t="s">
        <v>573</v>
      </c>
      <c r="I175" s="150" t="s">
        <v>574</v>
      </c>
    </row>
    <row r="176" spans="2:10" hidden="1" x14ac:dyDescent="0.25">
      <c r="B176" s="253" t="s">
        <v>611</v>
      </c>
      <c r="E176" s="150" t="s">
        <v>575</v>
      </c>
      <c r="H176" s="150" t="s">
        <v>576</v>
      </c>
      <c r="I176" s="150" t="s">
        <v>577</v>
      </c>
    </row>
    <row r="177" spans="2:9" hidden="1" x14ac:dyDescent="0.25">
      <c r="B177" s="253" t="s">
        <v>612</v>
      </c>
      <c r="H177" s="150" t="s">
        <v>578</v>
      </c>
      <c r="I177" s="150" t="s">
        <v>579</v>
      </c>
    </row>
    <row r="178" spans="2:9" hidden="1" x14ac:dyDescent="0.25">
      <c r="B178" s="253" t="s">
        <v>613</v>
      </c>
      <c r="H178" s="150" t="s">
        <v>580</v>
      </c>
    </row>
    <row r="179" spans="2:9" hidden="1" x14ac:dyDescent="0.25">
      <c r="B179" s="253" t="s">
        <v>614</v>
      </c>
      <c r="H179" s="150" t="s">
        <v>581</v>
      </c>
    </row>
    <row r="180" spans="2:9" hidden="1" x14ac:dyDescent="0.25">
      <c r="B180" s="253" t="s">
        <v>615</v>
      </c>
      <c r="H180" s="150" t="s">
        <v>582</v>
      </c>
    </row>
    <row r="181" spans="2:9" hidden="1" x14ac:dyDescent="0.25">
      <c r="B181" s="253" t="s">
        <v>616</v>
      </c>
      <c r="H181" s="150" t="s">
        <v>583</v>
      </c>
    </row>
    <row r="182" spans="2:9" hidden="1" x14ac:dyDescent="0.25">
      <c r="B182" s="253" t="s">
        <v>617</v>
      </c>
      <c r="D182" t="s">
        <v>584</v>
      </c>
      <c r="H182" s="150" t="s">
        <v>585</v>
      </c>
    </row>
    <row r="183" spans="2:9" hidden="1" x14ac:dyDescent="0.25">
      <c r="B183" s="253" t="s">
        <v>618</v>
      </c>
      <c r="D183" t="s">
        <v>586</v>
      </c>
      <c r="H183" s="150" t="s">
        <v>587</v>
      </c>
    </row>
    <row r="184" spans="2:9" hidden="1" x14ac:dyDescent="0.25">
      <c r="B184" s="253" t="s">
        <v>619</v>
      </c>
      <c r="D184" t="s">
        <v>588</v>
      </c>
      <c r="H184" s="150" t="s">
        <v>589</v>
      </c>
    </row>
    <row r="185" spans="2:9" hidden="1" x14ac:dyDescent="0.25">
      <c r="B185" s="253" t="s">
        <v>620</v>
      </c>
      <c r="D185" t="s">
        <v>586</v>
      </c>
      <c r="H185" s="150" t="s">
        <v>590</v>
      </c>
    </row>
    <row r="186" spans="2:9" hidden="1" x14ac:dyDescent="0.25">
      <c r="B186" s="253" t="s">
        <v>621</v>
      </c>
      <c r="D186" t="s">
        <v>591</v>
      </c>
    </row>
    <row r="187" spans="2:9" hidden="1" x14ac:dyDescent="0.25">
      <c r="B187" s="253" t="s">
        <v>622</v>
      </c>
      <c r="D187" t="s">
        <v>586</v>
      </c>
    </row>
    <row r="188" spans="2:9" hidden="1" x14ac:dyDescent="0.25">
      <c r="B188" s="253" t="s">
        <v>623</v>
      </c>
    </row>
    <row r="189" spans="2:9" hidden="1" x14ac:dyDescent="0.25">
      <c r="B189" s="253" t="s">
        <v>624</v>
      </c>
    </row>
    <row r="190" spans="2:9" hidden="1" x14ac:dyDescent="0.25">
      <c r="B190" s="253" t="s">
        <v>625</v>
      </c>
    </row>
    <row r="191" spans="2:9" hidden="1" x14ac:dyDescent="0.25">
      <c r="B191" s="253" t="s">
        <v>626</v>
      </c>
    </row>
    <row r="192" spans="2:9" hidden="1" x14ac:dyDescent="0.25">
      <c r="B192" s="253" t="s">
        <v>627</v>
      </c>
    </row>
    <row r="193" spans="2:2" hidden="1" x14ac:dyDescent="0.25">
      <c r="B193" s="253" t="s">
        <v>628</v>
      </c>
    </row>
    <row r="194" spans="2:2" hidden="1" x14ac:dyDescent="0.25">
      <c r="B194" s="253" t="s">
        <v>629</v>
      </c>
    </row>
    <row r="195" spans="2:2" hidden="1" x14ac:dyDescent="0.25">
      <c r="B195" s="253" t="s">
        <v>630</v>
      </c>
    </row>
    <row r="196" spans="2:2" hidden="1" x14ac:dyDescent="0.25">
      <c r="B196" s="253" t="s">
        <v>631</v>
      </c>
    </row>
    <row r="197" spans="2:2" hidden="1" x14ac:dyDescent="0.25">
      <c r="B197" s="253" t="s">
        <v>51</v>
      </c>
    </row>
    <row r="198" spans="2:2" hidden="1" x14ac:dyDescent="0.25">
      <c r="B198" s="253" t="s">
        <v>57</v>
      </c>
    </row>
    <row r="199" spans="2:2" hidden="1" x14ac:dyDescent="0.25">
      <c r="B199" s="253" t="s">
        <v>59</v>
      </c>
    </row>
    <row r="200" spans="2:2" hidden="1" x14ac:dyDescent="0.25">
      <c r="B200" s="253" t="s">
        <v>61</v>
      </c>
    </row>
    <row r="201" spans="2:2" hidden="1" x14ac:dyDescent="0.25">
      <c r="B201" s="253" t="s">
        <v>23</v>
      </c>
    </row>
    <row r="202" spans="2:2" hidden="1" x14ac:dyDescent="0.25">
      <c r="B202" s="253" t="s">
        <v>63</v>
      </c>
    </row>
    <row r="203" spans="2:2" hidden="1" x14ac:dyDescent="0.25">
      <c r="B203" s="253" t="s">
        <v>65</v>
      </c>
    </row>
    <row r="204" spans="2:2" hidden="1" x14ac:dyDescent="0.25">
      <c r="B204" s="253" t="s">
        <v>68</v>
      </c>
    </row>
    <row r="205" spans="2:2" hidden="1" x14ac:dyDescent="0.25">
      <c r="B205" s="253" t="s">
        <v>69</v>
      </c>
    </row>
    <row r="206" spans="2:2" hidden="1" x14ac:dyDescent="0.25">
      <c r="B206" s="253" t="s">
        <v>70</v>
      </c>
    </row>
    <row r="207" spans="2:2" hidden="1" x14ac:dyDescent="0.25">
      <c r="B207" s="253" t="s">
        <v>71</v>
      </c>
    </row>
    <row r="208" spans="2:2" hidden="1" x14ac:dyDescent="0.25">
      <c r="B208" s="253" t="s">
        <v>632</v>
      </c>
    </row>
    <row r="209" spans="2:2" hidden="1" x14ac:dyDescent="0.25">
      <c r="B209" s="253" t="s">
        <v>633</v>
      </c>
    </row>
    <row r="210" spans="2:2" hidden="1" x14ac:dyDescent="0.25">
      <c r="B210" s="253" t="s">
        <v>75</v>
      </c>
    </row>
    <row r="211" spans="2:2" hidden="1" x14ac:dyDescent="0.25">
      <c r="B211" s="253" t="s">
        <v>77</v>
      </c>
    </row>
    <row r="212" spans="2:2" hidden="1" x14ac:dyDescent="0.25">
      <c r="B212" s="253" t="s">
        <v>81</v>
      </c>
    </row>
    <row r="213" spans="2:2" hidden="1" x14ac:dyDescent="0.25">
      <c r="B213" s="253" t="s">
        <v>634</v>
      </c>
    </row>
    <row r="214" spans="2:2" hidden="1" x14ac:dyDescent="0.25">
      <c r="B214" s="253" t="s">
        <v>635</v>
      </c>
    </row>
    <row r="215" spans="2:2" hidden="1" x14ac:dyDescent="0.25">
      <c r="B215" s="253" t="s">
        <v>636</v>
      </c>
    </row>
    <row r="216" spans="2:2" hidden="1" x14ac:dyDescent="0.25">
      <c r="B216" s="253" t="s">
        <v>79</v>
      </c>
    </row>
    <row r="217" spans="2:2" hidden="1" x14ac:dyDescent="0.25">
      <c r="B217" s="253" t="s">
        <v>80</v>
      </c>
    </row>
    <row r="218" spans="2:2" hidden="1" x14ac:dyDescent="0.25">
      <c r="B218" s="253" t="s">
        <v>83</v>
      </c>
    </row>
    <row r="219" spans="2:2" hidden="1" x14ac:dyDescent="0.25">
      <c r="B219" s="253" t="s">
        <v>85</v>
      </c>
    </row>
    <row r="220" spans="2:2" hidden="1" x14ac:dyDescent="0.25">
      <c r="B220" s="253" t="s">
        <v>637</v>
      </c>
    </row>
    <row r="221" spans="2:2" hidden="1" x14ac:dyDescent="0.25">
      <c r="B221" s="253" t="s">
        <v>84</v>
      </c>
    </row>
    <row r="222" spans="2:2" hidden="1" x14ac:dyDescent="0.25">
      <c r="B222" s="253" t="s">
        <v>86</v>
      </c>
    </row>
    <row r="223" spans="2:2" hidden="1" x14ac:dyDescent="0.25">
      <c r="B223" s="253" t="s">
        <v>89</v>
      </c>
    </row>
    <row r="224" spans="2:2" hidden="1" x14ac:dyDescent="0.25">
      <c r="B224" s="253" t="s">
        <v>88</v>
      </c>
    </row>
    <row r="225" spans="2:2" hidden="1" x14ac:dyDescent="0.25">
      <c r="B225" s="253" t="s">
        <v>638</v>
      </c>
    </row>
    <row r="226" spans="2:2" hidden="1" x14ac:dyDescent="0.25">
      <c r="B226" s="253" t="s">
        <v>95</v>
      </c>
    </row>
    <row r="227" spans="2:2" hidden="1" x14ac:dyDescent="0.25">
      <c r="B227" s="253" t="s">
        <v>97</v>
      </c>
    </row>
    <row r="228" spans="2:2" hidden="1" x14ac:dyDescent="0.25">
      <c r="B228" s="253" t="s">
        <v>98</v>
      </c>
    </row>
    <row r="229" spans="2:2" hidden="1" x14ac:dyDescent="0.25">
      <c r="B229" s="253" t="s">
        <v>99</v>
      </c>
    </row>
    <row r="230" spans="2:2" hidden="1" x14ac:dyDescent="0.25">
      <c r="B230" s="253" t="s">
        <v>639</v>
      </c>
    </row>
    <row r="231" spans="2:2" hidden="1" x14ac:dyDescent="0.25">
      <c r="B231" s="253" t="s">
        <v>640</v>
      </c>
    </row>
    <row r="232" spans="2:2" hidden="1" x14ac:dyDescent="0.25">
      <c r="B232" s="253" t="s">
        <v>100</v>
      </c>
    </row>
    <row r="233" spans="2:2" hidden="1" x14ac:dyDescent="0.25">
      <c r="B233" s="253" t="s">
        <v>154</v>
      </c>
    </row>
    <row r="234" spans="2:2" hidden="1" x14ac:dyDescent="0.25">
      <c r="B234" s="253" t="s">
        <v>641</v>
      </c>
    </row>
    <row r="235" spans="2:2" ht="30" hidden="1" x14ac:dyDescent="0.25">
      <c r="B235" s="253" t="s">
        <v>642</v>
      </c>
    </row>
    <row r="236" spans="2:2" hidden="1" x14ac:dyDescent="0.25">
      <c r="B236" s="253" t="s">
        <v>105</v>
      </c>
    </row>
    <row r="237" spans="2:2" hidden="1" x14ac:dyDescent="0.25">
      <c r="B237" s="253" t="s">
        <v>107</v>
      </c>
    </row>
    <row r="238" spans="2:2" hidden="1" x14ac:dyDescent="0.25">
      <c r="B238" s="253" t="s">
        <v>643</v>
      </c>
    </row>
    <row r="239" spans="2:2" hidden="1" x14ac:dyDescent="0.25">
      <c r="B239" s="253" t="s">
        <v>155</v>
      </c>
    </row>
    <row r="240" spans="2:2" hidden="1" x14ac:dyDescent="0.25">
      <c r="B240" s="253" t="s">
        <v>172</v>
      </c>
    </row>
    <row r="241" spans="2:2" hidden="1" x14ac:dyDescent="0.25">
      <c r="B241" s="253" t="s">
        <v>106</v>
      </c>
    </row>
    <row r="242" spans="2:2" hidden="1" x14ac:dyDescent="0.25">
      <c r="B242" s="253" t="s">
        <v>110</v>
      </c>
    </row>
    <row r="243" spans="2:2" hidden="1" x14ac:dyDescent="0.25">
      <c r="B243" s="253" t="s">
        <v>104</v>
      </c>
    </row>
    <row r="244" spans="2:2" hidden="1" x14ac:dyDescent="0.25">
      <c r="B244" s="253" t="s">
        <v>126</v>
      </c>
    </row>
    <row r="245" spans="2:2" hidden="1" x14ac:dyDescent="0.25">
      <c r="B245" s="253" t="s">
        <v>644</v>
      </c>
    </row>
    <row r="246" spans="2:2" hidden="1" x14ac:dyDescent="0.25">
      <c r="B246" s="253" t="s">
        <v>112</v>
      </c>
    </row>
    <row r="247" spans="2:2" hidden="1" x14ac:dyDescent="0.25">
      <c r="B247" s="253" t="s">
        <v>115</v>
      </c>
    </row>
    <row r="248" spans="2:2" hidden="1" x14ac:dyDescent="0.25">
      <c r="B248" s="253" t="s">
        <v>121</v>
      </c>
    </row>
    <row r="249" spans="2:2" hidden="1" x14ac:dyDescent="0.25">
      <c r="B249" s="253" t="s">
        <v>118</v>
      </c>
    </row>
    <row r="250" spans="2:2" ht="30" hidden="1" x14ac:dyDescent="0.25">
      <c r="B250" s="253" t="s">
        <v>645</v>
      </c>
    </row>
    <row r="251" spans="2:2" hidden="1" x14ac:dyDescent="0.25">
      <c r="B251" s="253" t="s">
        <v>116</v>
      </c>
    </row>
    <row r="252" spans="2:2" hidden="1" x14ac:dyDescent="0.25">
      <c r="B252" s="253" t="s">
        <v>117</v>
      </c>
    </row>
    <row r="253" spans="2:2" hidden="1" x14ac:dyDescent="0.25">
      <c r="B253" s="253" t="s">
        <v>128</v>
      </c>
    </row>
    <row r="254" spans="2:2" hidden="1" x14ac:dyDescent="0.25">
      <c r="B254" s="253" t="s">
        <v>125</v>
      </c>
    </row>
    <row r="255" spans="2:2" hidden="1" x14ac:dyDescent="0.25">
      <c r="B255" s="253" t="s">
        <v>124</v>
      </c>
    </row>
    <row r="256" spans="2:2" hidden="1" x14ac:dyDescent="0.25">
      <c r="B256" s="253" t="s">
        <v>127</v>
      </c>
    </row>
    <row r="257" spans="2:2" hidden="1" x14ac:dyDescent="0.25">
      <c r="B257" s="253" t="s">
        <v>119</v>
      </c>
    </row>
    <row r="258" spans="2:2" hidden="1" x14ac:dyDescent="0.25">
      <c r="B258" s="253" t="s">
        <v>120</v>
      </c>
    </row>
    <row r="259" spans="2:2" hidden="1" x14ac:dyDescent="0.25">
      <c r="B259" s="253" t="s">
        <v>113</v>
      </c>
    </row>
    <row r="260" spans="2:2" hidden="1" x14ac:dyDescent="0.25">
      <c r="B260" s="253" t="s">
        <v>114</v>
      </c>
    </row>
    <row r="261" spans="2:2" hidden="1" x14ac:dyDescent="0.25">
      <c r="B261" s="253" t="s">
        <v>129</v>
      </c>
    </row>
    <row r="262" spans="2:2" hidden="1" x14ac:dyDescent="0.25">
      <c r="B262" s="253" t="s">
        <v>135</v>
      </c>
    </row>
    <row r="263" spans="2:2" hidden="1" x14ac:dyDescent="0.25">
      <c r="B263" s="253" t="s">
        <v>136</v>
      </c>
    </row>
    <row r="264" spans="2:2" hidden="1" x14ac:dyDescent="0.25">
      <c r="B264" s="253" t="s">
        <v>134</v>
      </c>
    </row>
    <row r="265" spans="2:2" hidden="1" x14ac:dyDescent="0.25">
      <c r="B265" s="253" t="s">
        <v>646</v>
      </c>
    </row>
    <row r="266" spans="2:2" hidden="1" x14ac:dyDescent="0.25">
      <c r="B266" s="253" t="s">
        <v>131</v>
      </c>
    </row>
    <row r="267" spans="2:2" hidden="1" x14ac:dyDescent="0.25">
      <c r="B267" s="253" t="s">
        <v>130</v>
      </c>
    </row>
    <row r="268" spans="2:2" hidden="1" x14ac:dyDescent="0.25">
      <c r="B268" s="253" t="s">
        <v>138</v>
      </c>
    </row>
    <row r="269" spans="2:2" hidden="1" x14ac:dyDescent="0.25">
      <c r="B269" s="253" t="s">
        <v>139</v>
      </c>
    </row>
    <row r="270" spans="2:2" hidden="1" x14ac:dyDescent="0.25">
      <c r="B270" s="253" t="s">
        <v>141</v>
      </c>
    </row>
    <row r="271" spans="2:2" hidden="1" x14ac:dyDescent="0.25">
      <c r="B271" s="253" t="s">
        <v>144</v>
      </c>
    </row>
    <row r="272" spans="2:2" hidden="1" x14ac:dyDescent="0.25">
      <c r="B272" s="253" t="s">
        <v>145</v>
      </c>
    </row>
    <row r="273" spans="2:2" hidden="1" x14ac:dyDescent="0.25">
      <c r="B273" s="253" t="s">
        <v>140</v>
      </c>
    </row>
    <row r="274" spans="2:2" hidden="1" x14ac:dyDescent="0.25">
      <c r="B274" s="253" t="s">
        <v>142</v>
      </c>
    </row>
    <row r="275" spans="2:2" hidden="1" x14ac:dyDescent="0.25">
      <c r="B275" s="253" t="s">
        <v>146</v>
      </c>
    </row>
    <row r="276" spans="2:2" hidden="1" x14ac:dyDescent="0.25">
      <c r="B276" s="253" t="s">
        <v>647</v>
      </c>
    </row>
    <row r="277" spans="2:2" hidden="1" x14ac:dyDescent="0.25">
      <c r="B277" s="253" t="s">
        <v>143</v>
      </c>
    </row>
    <row r="278" spans="2:2" hidden="1" x14ac:dyDescent="0.25">
      <c r="B278" s="253" t="s">
        <v>151</v>
      </c>
    </row>
    <row r="279" spans="2:2" hidden="1" x14ac:dyDescent="0.25">
      <c r="B279" s="253" t="s">
        <v>152</v>
      </c>
    </row>
    <row r="280" spans="2:2" hidden="1" x14ac:dyDescent="0.25">
      <c r="B280" s="253" t="s">
        <v>153</v>
      </c>
    </row>
    <row r="281" spans="2:2" hidden="1" x14ac:dyDescent="0.25">
      <c r="B281" s="253" t="s">
        <v>160</v>
      </c>
    </row>
    <row r="282" spans="2:2" hidden="1" x14ac:dyDescent="0.25">
      <c r="B282" s="253" t="s">
        <v>173</v>
      </c>
    </row>
    <row r="283" spans="2:2" hidden="1" x14ac:dyDescent="0.25">
      <c r="B283" s="253" t="s">
        <v>161</v>
      </c>
    </row>
    <row r="284" spans="2:2" hidden="1" x14ac:dyDescent="0.25">
      <c r="B284" s="253" t="s">
        <v>168</v>
      </c>
    </row>
    <row r="285" spans="2:2" hidden="1" x14ac:dyDescent="0.25">
      <c r="B285" s="253" t="s">
        <v>164</v>
      </c>
    </row>
    <row r="286" spans="2:2" hidden="1" x14ac:dyDescent="0.25">
      <c r="B286" s="253" t="s">
        <v>66</v>
      </c>
    </row>
    <row r="287" spans="2:2" hidden="1" x14ac:dyDescent="0.25">
      <c r="B287" s="253" t="s">
        <v>158</v>
      </c>
    </row>
    <row r="288" spans="2:2" hidden="1" x14ac:dyDescent="0.25">
      <c r="B288" s="253" t="s">
        <v>162</v>
      </c>
    </row>
    <row r="289" spans="2:2" hidden="1" x14ac:dyDescent="0.25">
      <c r="B289" s="253" t="s">
        <v>159</v>
      </c>
    </row>
    <row r="290" spans="2:2" hidden="1" x14ac:dyDescent="0.25">
      <c r="B290" s="253" t="s">
        <v>174</v>
      </c>
    </row>
    <row r="291" spans="2:2" hidden="1" x14ac:dyDescent="0.25">
      <c r="B291" s="253" t="s">
        <v>648</v>
      </c>
    </row>
    <row r="292" spans="2:2" hidden="1" x14ac:dyDescent="0.25">
      <c r="B292" s="253" t="s">
        <v>167</v>
      </c>
    </row>
    <row r="293" spans="2:2" hidden="1" x14ac:dyDescent="0.25">
      <c r="B293" s="253" t="s">
        <v>175</v>
      </c>
    </row>
    <row r="294" spans="2:2" hidden="1" x14ac:dyDescent="0.25">
      <c r="B294" s="253" t="s">
        <v>163</v>
      </c>
    </row>
    <row r="295" spans="2:2" hidden="1" x14ac:dyDescent="0.25">
      <c r="B295" s="253" t="s">
        <v>178</v>
      </c>
    </row>
    <row r="296" spans="2:2" hidden="1" x14ac:dyDescent="0.25">
      <c r="B296" s="253" t="s">
        <v>649</v>
      </c>
    </row>
    <row r="297" spans="2:2" hidden="1" x14ac:dyDescent="0.25">
      <c r="B297" s="253" t="s">
        <v>183</v>
      </c>
    </row>
    <row r="298" spans="2:2" hidden="1" x14ac:dyDescent="0.25">
      <c r="B298" s="253" t="s">
        <v>180</v>
      </c>
    </row>
    <row r="299" spans="2:2" hidden="1" x14ac:dyDescent="0.25">
      <c r="B299" s="253" t="s">
        <v>179</v>
      </c>
    </row>
    <row r="300" spans="2:2" hidden="1" x14ac:dyDescent="0.25">
      <c r="B300" s="253" t="s">
        <v>188</v>
      </c>
    </row>
    <row r="301" spans="2:2" hidden="1" x14ac:dyDescent="0.25">
      <c r="B301" s="253" t="s">
        <v>184</v>
      </c>
    </row>
    <row r="302" spans="2:2" hidden="1" x14ac:dyDescent="0.25">
      <c r="B302" s="253" t="s">
        <v>185</v>
      </c>
    </row>
    <row r="303" spans="2:2" hidden="1" x14ac:dyDescent="0.25">
      <c r="B303" s="253" t="s">
        <v>186</v>
      </c>
    </row>
    <row r="304" spans="2:2" hidden="1" x14ac:dyDescent="0.25">
      <c r="B304" s="253" t="s">
        <v>187</v>
      </c>
    </row>
    <row r="305" spans="2:2" hidden="1" x14ac:dyDescent="0.25">
      <c r="B305" s="253" t="s">
        <v>189</v>
      </c>
    </row>
    <row r="306" spans="2:2" hidden="1" x14ac:dyDescent="0.25">
      <c r="B306" s="253" t="s">
        <v>650</v>
      </c>
    </row>
    <row r="307" spans="2:2" hidden="1" x14ac:dyDescent="0.25">
      <c r="B307" s="253" t="s">
        <v>190</v>
      </c>
    </row>
    <row r="308" spans="2:2" hidden="1" x14ac:dyDescent="0.25">
      <c r="B308" s="253" t="s">
        <v>191</v>
      </c>
    </row>
    <row r="309" spans="2:2" hidden="1" x14ac:dyDescent="0.25">
      <c r="B309" s="253" t="s">
        <v>196</v>
      </c>
    </row>
    <row r="310" spans="2:2" hidden="1" x14ac:dyDescent="0.25">
      <c r="B310" s="253" t="s">
        <v>197</v>
      </c>
    </row>
    <row r="311" spans="2:2" ht="30" hidden="1" x14ac:dyDescent="0.25">
      <c r="B311" s="253" t="s">
        <v>156</v>
      </c>
    </row>
    <row r="312" spans="2:2" hidden="1" x14ac:dyDescent="0.25">
      <c r="B312" s="253" t="s">
        <v>651</v>
      </c>
    </row>
    <row r="313" spans="2:2" hidden="1" x14ac:dyDescent="0.25">
      <c r="B313" s="253" t="s">
        <v>652</v>
      </c>
    </row>
    <row r="314" spans="2:2" hidden="1" x14ac:dyDescent="0.25">
      <c r="B314" s="253" t="s">
        <v>198</v>
      </c>
    </row>
    <row r="315" spans="2:2" hidden="1" x14ac:dyDescent="0.25">
      <c r="B315" s="253" t="s">
        <v>157</v>
      </c>
    </row>
    <row r="316" spans="2:2" hidden="1" x14ac:dyDescent="0.25">
      <c r="B316" s="253" t="s">
        <v>653</v>
      </c>
    </row>
    <row r="317" spans="2:2" hidden="1" x14ac:dyDescent="0.25">
      <c r="B317" s="253" t="s">
        <v>170</v>
      </c>
    </row>
    <row r="318" spans="2:2" hidden="1" x14ac:dyDescent="0.25">
      <c r="B318" s="253" t="s">
        <v>202</v>
      </c>
    </row>
    <row r="319" spans="2:2" hidden="1" x14ac:dyDescent="0.25">
      <c r="B319" s="253" t="s">
        <v>203</v>
      </c>
    </row>
    <row r="320" spans="2:2" hidden="1" x14ac:dyDescent="0.25">
      <c r="B320" s="253" t="s">
        <v>182</v>
      </c>
    </row>
    <row r="321" hidden="1" x14ac:dyDescent="0.25"/>
  </sheetData>
  <dataConsolidate/>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I44"/>
  <sheetViews>
    <sheetView workbookViewId="0">
      <selection activeCell="D42" sqref="D42"/>
    </sheetView>
  </sheetViews>
  <sheetFormatPr defaultColWidth="9.140625" defaultRowHeight="15" x14ac:dyDescent="0.25"/>
  <cols>
    <col min="1" max="1" width="1.42578125" customWidth="1"/>
    <col min="2" max="2" width="15.28515625" customWidth="1"/>
    <col min="3" max="3" width="16" customWidth="1"/>
    <col min="4" max="4" width="25.28515625" customWidth="1"/>
    <col min="5" max="5" width="26.5703125" customWidth="1"/>
    <col min="6" max="6" width="32.42578125" customWidth="1"/>
    <col min="7" max="7" width="17.85546875" style="291" customWidth="1"/>
    <col min="8" max="8" width="29.140625" customWidth="1"/>
    <col min="9" max="10" width="1.7109375" customWidth="1"/>
  </cols>
  <sheetData>
    <row r="1" spans="2:9" ht="15.75" thickBot="1" x14ac:dyDescent="0.3"/>
    <row r="2" spans="2:9" ht="15.75" thickBot="1" x14ac:dyDescent="0.3">
      <c r="B2" s="38"/>
      <c r="C2" s="40"/>
      <c r="D2" s="39"/>
      <c r="E2" s="40"/>
      <c r="F2" s="40"/>
      <c r="G2" s="292"/>
      <c r="H2" s="40"/>
      <c r="I2" s="41"/>
    </row>
    <row r="3" spans="2:9" ht="15.75" customHeight="1" thickBot="1" x14ac:dyDescent="0.35">
      <c r="B3" s="91"/>
      <c r="C3" s="528" t="s">
        <v>241</v>
      </c>
      <c r="D3" s="529"/>
      <c r="E3" s="529"/>
      <c r="F3" s="529"/>
      <c r="G3" s="529"/>
      <c r="H3" s="530"/>
      <c r="I3" s="43"/>
    </row>
    <row r="4" spans="2:9" x14ac:dyDescent="0.25">
      <c r="B4" s="42"/>
      <c r="C4" s="45"/>
      <c r="D4" s="733"/>
      <c r="E4" s="733"/>
      <c r="F4" s="733"/>
      <c r="G4" s="733"/>
      <c r="H4" s="733"/>
      <c r="I4" s="43"/>
    </row>
    <row r="5" spans="2:9" ht="30.75" customHeight="1" thickBot="1" x14ac:dyDescent="0.3">
      <c r="B5" s="42"/>
      <c r="C5" s="45"/>
      <c r="D5" s="505" t="s">
        <v>242</v>
      </c>
      <c r="E5" s="734"/>
      <c r="F5" s="734"/>
      <c r="G5" s="293"/>
      <c r="H5" s="45"/>
      <c r="I5" s="43"/>
    </row>
    <row r="6" spans="2:9" ht="30" customHeight="1" thickBot="1" x14ac:dyDescent="0.3">
      <c r="B6" s="740" t="s">
        <v>240</v>
      </c>
      <c r="C6" s="741"/>
      <c r="D6" s="742"/>
      <c r="E6" s="254" t="s">
        <v>239</v>
      </c>
      <c r="F6" s="99" t="s">
        <v>237</v>
      </c>
      <c r="G6" s="294" t="s">
        <v>269</v>
      </c>
      <c r="H6" s="99" t="s">
        <v>278</v>
      </c>
      <c r="I6" s="43"/>
    </row>
    <row r="7" spans="2:9" ht="60.75" thickBot="1" x14ac:dyDescent="0.3">
      <c r="B7" s="737" t="s">
        <v>741</v>
      </c>
      <c r="C7" s="738"/>
      <c r="D7" s="739"/>
      <c r="E7" s="382" t="s">
        <v>722</v>
      </c>
      <c r="F7" s="382" t="s">
        <v>737</v>
      </c>
      <c r="G7" s="383">
        <v>0</v>
      </c>
      <c r="H7" s="382" t="s">
        <v>738</v>
      </c>
      <c r="I7" s="48"/>
    </row>
    <row r="8" spans="2:9" ht="36" customHeight="1" x14ac:dyDescent="0.25">
      <c r="B8" s="727" t="s">
        <v>824</v>
      </c>
      <c r="C8" s="727" t="s">
        <v>909</v>
      </c>
      <c r="D8" s="289" t="s">
        <v>936</v>
      </c>
      <c r="E8" s="289" t="s">
        <v>723</v>
      </c>
      <c r="F8" s="289" t="s">
        <v>739</v>
      </c>
      <c r="G8" s="290">
        <v>0</v>
      </c>
      <c r="H8" s="289" t="s">
        <v>740</v>
      </c>
      <c r="I8" s="48"/>
    </row>
    <row r="9" spans="2:9" ht="48" x14ac:dyDescent="0.25">
      <c r="B9" s="735"/>
      <c r="C9" s="728"/>
      <c r="D9" s="384" t="s">
        <v>937</v>
      </c>
      <c r="E9" s="384" t="s">
        <v>767</v>
      </c>
      <c r="F9" s="384" t="s">
        <v>742</v>
      </c>
      <c r="G9" s="385">
        <v>0</v>
      </c>
      <c r="H9" s="384" t="s">
        <v>743</v>
      </c>
      <c r="I9" s="48"/>
    </row>
    <row r="10" spans="2:9" ht="36" x14ac:dyDescent="0.25">
      <c r="B10" s="735"/>
      <c r="C10" s="728"/>
      <c r="D10" s="288" t="s">
        <v>938</v>
      </c>
      <c r="E10" s="288" t="s">
        <v>939</v>
      </c>
      <c r="F10" s="288" t="s">
        <v>940</v>
      </c>
      <c r="G10" s="386" t="s">
        <v>1015</v>
      </c>
      <c r="H10" s="288" t="s">
        <v>914</v>
      </c>
      <c r="I10" s="48"/>
    </row>
    <row r="11" spans="2:9" ht="24" x14ac:dyDescent="0.25">
      <c r="B11" s="735"/>
      <c r="C11" s="728"/>
      <c r="D11" s="288" t="s">
        <v>941</v>
      </c>
      <c r="E11" s="288" t="s">
        <v>942</v>
      </c>
      <c r="F11" s="288" t="s">
        <v>943</v>
      </c>
      <c r="G11" s="396" t="s">
        <v>1013</v>
      </c>
      <c r="H11" s="288" t="s">
        <v>915</v>
      </c>
      <c r="I11" s="48"/>
    </row>
    <row r="12" spans="2:9" ht="72" x14ac:dyDescent="0.25">
      <c r="B12" s="735"/>
      <c r="C12" s="728"/>
      <c r="D12" s="288" t="s">
        <v>944</v>
      </c>
      <c r="E12" s="288" t="s">
        <v>945</v>
      </c>
      <c r="F12" s="288" t="s">
        <v>946</v>
      </c>
      <c r="G12" s="386" t="s">
        <v>1014</v>
      </c>
      <c r="H12" s="288" t="s">
        <v>916</v>
      </c>
      <c r="I12" s="48"/>
    </row>
    <row r="13" spans="2:9" ht="48" x14ac:dyDescent="0.25">
      <c r="B13" s="735"/>
      <c r="C13" s="728"/>
      <c r="D13" s="384" t="s">
        <v>947</v>
      </c>
      <c r="E13" s="384" t="s">
        <v>724</v>
      </c>
      <c r="F13" s="384" t="s">
        <v>744</v>
      </c>
      <c r="G13" s="385">
        <v>0</v>
      </c>
      <c r="H13" s="384" t="s">
        <v>745</v>
      </c>
      <c r="I13" s="48"/>
    </row>
    <row r="14" spans="2:9" ht="48" x14ac:dyDescent="0.25">
      <c r="B14" s="735"/>
      <c r="C14" s="728"/>
      <c r="D14" s="288" t="s">
        <v>948</v>
      </c>
      <c r="E14" s="288" t="s">
        <v>949</v>
      </c>
      <c r="F14" s="288" t="s">
        <v>950</v>
      </c>
      <c r="G14" s="386" t="s">
        <v>1016</v>
      </c>
      <c r="H14" s="288" t="s">
        <v>917</v>
      </c>
      <c r="I14" s="48"/>
    </row>
    <row r="15" spans="2:9" ht="36.75" thickBot="1" x14ac:dyDescent="0.3">
      <c r="B15" s="736"/>
      <c r="C15" s="729"/>
      <c r="D15" s="288" t="s">
        <v>951</v>
      </c>
      <c r="E15" s="288" t="s">
        <v>949</v>
      </c>
      <c r="F15" s="288" t="s">
        <v>952</v>
      </c>
      <c r="G15" s="386" t="s">
        <v>1016</v>
      </c>
      <c r="H15" s="288" t="s">
        <v>917</v>
      </c>
      <c r="I15" s="48"/>
    </row>
    <row r="16" spans="2:9" ht="60" x14ac:dyDescent="0.25">
      <c r="B16" s="727" t="s">
        <v>826</v>
      </c>
      <c r="C16" s="727" t="s">
        <v>910</v>
      </c>
      <c r="D16" s="289" t="s">
        <v>953</v>
      </c>
      <c r="E16" s="289" t="s">
        <v>725</v>
      </c>
      <c r="F16" s="289" t="s">
        <v>746</v>
      </c>
      <c r="G16" s="290">
        <v>0</v>
      </c>
      <c r="H16" s="289" t="s">
        <v>747</v>
      </c>
      <c r="I16" s="48"/>
    </row>
    <row r="17" spans="2:9" ht="48" x14ac:dyDescent="0.25">
      <c r="B17" s="728"/>
      <c r="C17" s="728"/>
      <c r="D17" s="384" t="s">
        <v>954</v>
      </c>
      <c r="E17" s="384" t="s">
        <v>726</v>
      </c>
      <c r="F17" s="384" t="s">
        <v>748</v>
      </c>
      <c r="G17" s="385">
        <v>0</v>
      </c>
      <c r="H17" s="384" t="s">
        <v>749</v>
      </c>
      <c r="I17" s="48"/>
    </row>
    <row r="18" spans="2:9" ht="24" x14ac:dyDescent="0.25">
      <c r="B18" s="728"/>
      <c r="C18" s="728"/>
      <c r="D18" s="288" t="s">
        <v>955</v>
      </c>
      <c r="E18" s="288" t="s">
        <v>956</v>
      </c>
      <c r="F18" s="288" t="s">
        <v>957</v>
      </c>
      <c r="G18" s="386" t="s">
        <v>1017</v>
      </c>
      <c r="H18" s="288" t="s">
        <v>918</v>
      </c>
      <c r="I18" s="48"/>
    </row>
    <row r="19" spans="2:9" ht="44.25" customHeight="1" x14ac:dyDescent="0.25">
      <c r="B19" s="728"/>
      <c r="C19" s="728"/>
      <c r="D19" s="288" t="s">
        <v>958</v>
      </c>
      <c r="E19" s="288" t="s">
        <v>959</v>
      </c>
      <c r="F19" s="288" t="s">
        <v>960</v>
      </c>
      <c r="G19" s="386">
        <v>0</v>
      </c>
      <c r="H19" s="397">
        <v>4</v>
      </c>
      <c r="I19" s="48"/>
    </row>
    <row r="20" spans="2:9" ht="48" x14ac:dyDescent="0.25">
      <c r="B20" s="728"/>
      <c r="C20" s="728"/>
      <c r="D20" s="384" t="s">
        <v>961</v>
      </c>
      <c r="E20" s="384" t="s">
        <v>727</v>
      </c>
      <c r="F20" s="384" t="s">
        <v>750</v>
      </c>
      <c r="G20" s="385" t="s">
        <v>1018</v>
      </c>
      <c r="H20" s="384" t="s">
        <v>751</v>
      </c>
      <c r="I20" s="48"/>
    </row>
    <row r="21" spans="2:9" ht="48" x14ac:dyDescent="0.25">
      <c r="B21" s="728"/>
      <c r="C21" s="728"/>
      <c r="D21" s="288" t="s">
        <v>962</v>
      </c>
      <c r="E21" s="288" t="s">
        <v>963</v>
      </c>
      <c r="F21" s="288" t="s">
        <v>964</v>
      </c>
      <c r="G21" s="386"/>
      <c r="H21" s="288" t="s">
        <v>919</v>
      </c>
      <c r="I21" s="48"/>
    </row>
    <row r="22" spans="2:9" ht="45" customHeight="1" thickBot="1" x14ac:dyDescent="0.3">
      <c r="B22" s="729"/>
      <c r="C22" s="729"/>
      <c r="D22" s="288" t="s">
        <v>965</v>
      </c>
      <c r="E22" s="288" t="s">
        <v>966</v>
      </c>
      <c r="F22" s="288" t="s">
        <v>967</v>
      </c>
      <c r="G22" s="387" t="s">
        <v>1019</v>
      </c>
      <c r="H22" s="388" t="s">
        <v>920</v>
      </c>
      <c r="I22" s="48"/>
    </row>
    <row r="23" spans="2:9" ht="36" x14ac:dyDescent="0.25">
      <c r="B23" s="727" t="s">
        <v>825</v>
      </c>
      <c r="C23" s="727" t="s">
        <v>911</v>
      </c>
      <c r="D23" s="289" t="s">
        <v>968</v>
      </c>
      <c r="E23" s="289" t="s">
        <v>728</v>
      </c>
      <c r="F23" s="289" t="s">
        <v>752</v>
      </c>
      <c r="G23" s="730" t="s">
        <v>1020</v>
      </c>
      <c r="H23" s="289" t="s">
        <v>753</v>
      </c>
      <c r="I23" s="48"/>
    </row>
    <row r="24" spans="2:9" ht="36" x14ac:dyDescent="0.25">
      <c r="B24" s="728"/>
      <c r="C24" s="728"/>
      <c r="D24" s="288" t="s">
        <v>969</v>
      </c>
      <c r="E24" s="288" t="s">
        <v>729</v>
      </c>
      <c r="F24" s="288" t="s">
        <v>754</v>
      </c>
      <c r="G24" s="731"/>
      <c r="H24" s="288" t="s">
        <v>755</v>
      </c>
      <c r="I24" s="48"/>
    </row>
    <row r="25" spans="2:9" ht="48" x14ac:dyDescent="0.25">
      <c r="B25" s="728"/>
      <c r="C25" s="728"/>
      <c r="D25" s="288" t="s">
        <v>970</v>
      </c>
      <c r="E25" s="288" t="s">
        <v>971</v>
      </c>
      <c r="F25" s="288" t="s">
        <v>972</v>
      </c>
      <c r="G25" s="731"/>
      <c r="H25" s="288" t="s">
        <v>921</v>
      </c>
      <c r="I25" s="48"/>
    </row>
    <row r="26" spans="2:9" ht="36" x14ac:dyDescent="0.25">
      <c r="B26" s="728"/>
      <c r="C26" s="728"/>
      <c r="D26" s="288" t="s">
        <v>973</v>
      </c>
      <c r="E26" s="288" t="s">
        <v>974</v>
      </c>
      <c r="F26" s="288" t="s">
        <v>975</v>
      </c>
      <c r="G26" s="731"/>
      <c r="H26" s="288" t="s">
        <v>922</v>
      </c>
      <c r="I26" s="48"/>
    </row>
    <row r="27" spans="2:9" ht="36" x14ac:dyDescent="0.25">
      <c r="B27" s="728"/>
      <c r="C27" s="728"/>
      <c r="D27" s="384" t="s">
        <v>976</v>
      </c>
      <c r="E27" s="384" t="s">
        <v>730</v>
      </c>
      <c r="F27" s="384" t="s">
        <v>756</v>
      </c>
      <c r="G27" s="731"/>
      <c r="H27" s="384" t="s">
        <v>757</v>
      </c>
      <c r="I27" s="48"/>
    </row>
    <row r="28" spans="2:9" ht="24" x14ac:dyDescent="0.25">
      <c r="B28" s="728"/>
      <c r="C28" s="728"/>
      <c r="D28" s="288" t="s">
        <v>977</v>
      </c>
      <c r="E28" s="288" t="s">
        <v>978</v>
      </c>
      <c r="F28" s="288" t="s">
        <v>979</v>
      </c>
      <c r="G28" s="731"/>
      <c r="H28" s="288" t="s">
        <v>923</v>
      </c>
      <c r="I28" s="48"/>
    </row>
    <row r="29" spans="2:9" ht="36.75" thickBot="1" x14ac:dyDescent="0.3">
      <c r="B29" s="729"/>
      <c r="C29" s="729"/>
      <c r="D29" s="288" t="s">
        <v>980</v>
      </c>
      <c r="E29" s="288" t="s">
        <v>981</v>
      </c>
      <c r="F29" s="288" t="s">
        <v>982</v>
      </c>
      <c r="G29" s="732"/>
      <c r="H29" s="288" t="s">
        <v>924</v>
      </c>
      <c r="I29" s="48"/>
    </row>
    <row r="30" spans="2:9" ht="48" x14ac:dyDescent="0.25">
      <c r="B30" s="727" t="s">
        <v>348</v>
      </c>
      <c r="C30" s="727" t="s">
        <v>912</v>
      </c>
      <c r="D30" s="289" t="s">
        <v>983</v>
      </c>
      <c r="E30" s="289" t="s">
        <v>731</v>
      </c>
      <c r="F30" s="289" t="s">
        <v>758</v>
      </c>
      <c r="G30" s="290">
        <v>0</v>
      </c>
      <c r="H30" s="289" t="s">
        <v>759</v>
      </c>
      <c r="I30" s="48"/>
    </row>
    <row r="31" spans="2:9" ht="36" x14ac:dyDescent="0.25">
      <c r="B31" s="728"/>
      <c r="C31" s="728"/>
      <c r="D31" s="384" t="s">
        <v>984</v>
      </c>
      <c r="E31" s="384" t="s">
        <v>732</v>
      </c>
      <c r="F31" s="384" t="s">
        <v>760</v>
      </c>
      <c r="G31" s="385">
        <v>0</v>
      </c>
      <c r="H31" s="384" t="s">
        <v>761</v>
      </c>
      <c r="I31" s="48"/>
    </row>
    <row r="32" spans="2:9" ht="48" x14ac:dyDescent="0.25">
      <c r="B32" s="728"/>
      <c r="C32" s="728"/>
      <c r="D32" s="288" t="s">
        <v>985</v>
      </c>
      <c r="E32" s="288" t="s">
        <v>986</v>
      </c>
      <c r="F32" s="288" t="s">
        <v>987</v>
      </c>
      <c r="G32" s="386" t="s">
        <v>1024</v>
      </c>
      <c r="H32" s="388" t="s">
        <v>925</v>
      </c>
      <c r="I32" s="48"/>
    </row>
    <row r="33" spans="2:9" ht="36" x14ac:dyDescent="0.25">
      <c r="B33" s="728"/>
      <c r="C33" s="728"/>
      <c r="D33" s="288" t="s">
        <v>988</v>
      </c>
      <c r="E33" s="288" t="s">
        <v>989</v>
      </c>
      <c r="F33" s="288" t="s">
        <v>990</v>
      </c>
      <c r="G33" s="386" t="s">
        <v>1021</v>
      </c>
      <c r="H33" s="288" t="s">
        <v>926</v>
      </c>
      <c r="I33" s="48"/>
    </row>
    <row r="34" spans="2:9" ht="36" x14ac:dyDescent="0.25">
      <c r="B34" s="728"/>
      <c r="C34" s="728"/>
      <c r="D34" s="384" t="s">
        <v>991</v>
      </c>
      <c r="E34" s="384" t="s">
        <v>733</v>
      </c>
      <c r="F34" s="384" t="s">
        <v>762</v>
      </c>
      <c r="G34" s="385">
        <v>0</v>
      </c>
      <c r="H34" s="384" t="s">
        <v>763</v>
      </c>
      <c r="I34" s="48"/>
    </row>
    <row r="35" spans="2:9" ht="48" x14ac:dyDescent="0.25">
      <c r="B35" s="728"/>
      <c r="C35" s="728"/>
      <c r="D35" s="288" t="s">
        <v>992</v>
      </c>
      <c r="E35" s="288" t="s">
        <v>993</v>
      </c>
      <c r="F35" s="288" t="s">
        <v>994</v>
      </c>
      <c r="G35" s="386" t="s">
        <v>1022</v>
      </c>
      <c r="H35" s="288" t="s">
        <v>927</v>
      </c>
      <c r="I35" s="48"/>
    </row>
    <row r="36" spans="2:9" ht="36.75" thickBot="1" x14ac:dyDescent="0.3">
      <c r="B36" s="729"/>
      <c r="C36" s="729"/>
      <c r="D36" s="288" t="s">
        <v>995</v>
      </c>
      <c r="E36" s="288" t="s">
        <v>996</v>
      </c>
      <c r="F36" s="288" t="s">
        <v>997</v>
      </c>
      <c r="G36" s="386" t="s">
        <v>1023</v>
      </c>
      <c r="H36" s="288" t="s">
        <v>928</v>
      </c>
      <c r="I36" s="48"/>
    </row>
    <row r="37" spans="2:9" ht="48" x14ac:dyDescent="0.25">
      <c r="B37" s="727" t="s">
        <v>822</v>
      </c>
      <c r="C37" s="727" t="s">
        <v>913</v>
      </c>
      <c r="D37" s="289" t="s">
        <v>998</v>
      </c>
      <c r="E37" s="289" t="s">
        <v>734</v>
      </c>
      <c r="F37" s="289" t="s">
        <v>764</v>
      </c>
      <c r="G37" s="389" t="s">
        <v>1103</v>
      </c>
      <c r="H37" s="390" t="s">
        <v>929</v>
      </c>
      <c r="I37" s="48"/>
    </row>
    <row r="38" spans="2:9" ht="48" x14ac:dyDescent="0.25">
      <c r="B38" s="728"/>
      <c r="C38" s="728"/>
      <c r="D38" s="384" t="s">
        <v>999</v>
      </c>
      <c r="E38" s="384" t="s">
        <v>735</v>
      </c>
      <c r="F38" s="384" t="s">
        <v>765</v>
      </c>
      <c r="G38" s="418">
        <v>344</v>
      </c>
      <c r="H38" s="384" t="s">
        <v>930</v>
      </c>
      <c r="I38" s="48"/>
    </row>
    <row r="39" spans="2:9" ht="61.5" customHeight="1" x14ac:dyDescent="0.25">
      <c r="B39" s="728"/>
      <c r="C39" s="728"/>
      <c r="D39" s="288" t="s">
        <v>1000</v>
      </c>
      <c r="E39" s="288" t="s">
        <v>1001</v>
      </c>
      <c r="F39" s="288" t="s">
        <v>1002</v>
      </c>
      <c r="G39" s="387" t="s">
        <v>1025</v>
      </c>
      <c r="H39" s="388" t="s">
        <v>931</v>
      </c>
      <c r="I39" s="48"/>
    </row>
    <row r="40" spans="2:9" ht="39" customHeight="1" x14ac:dyDescent="0.25">
      <c r="B40" s="728"/>
      <c r="C40" s="728"/>
      <c r="D40" s="288" t="s">
        <v>1003</v>
      </c>
      <c r="E40" s="288" t="s">
        <v>1004</v>
      </c>
      <c r="F40" s="288" t="s">
        <v>1005</v>
      </c>
      <c r="G40" s="387" t="s">
        <v>1102</v>
      </c>
      <c r="H40" s="388" t="s">
        <v>932</v>
      </c>
      <c r="I40" s="48"/>
    </row>
    <row r="41" spans="2:9" ht="60" x14ac:dyDescent="0.25">
      <c r="B41" s="728"/>
      <c r="C41" s="728"/>
      <c r="D41" s="384" t="s">
        <v>1006</v>
      </c>
      <c r="E41" s="384" t="s">
        <v>736</v>
      </c>
      <c r="F41" s="384" t="s">
        <v>766</v>
      </c>
      <c r="G41" s="418">
        <v>344</v>
      </c>
      <c r="H41" s="384" t="s">
        <v>933</v>
      </c>
      <c r="I41" s="48"/>
    </row>
    <row r="42" spans="2:9" ht="48" x14ac:dyDescent="0.25">
      <c r="B42" s="728"/>
      <c r="C42" s="728"/>
      <c r="D42" s="288" t="s">
        <v>1007</v>
      </c>
      <c r="E42" s="288" t="s">
        <v>1008</v>
      </c>
      <c r="F42" s="288" t="s">
        <v>1009</v>
      </c>
      <c r="G42" s="387" t="s">
        <v>1102</v>
      </c>
      <c r="H42" s="388" t="s">
        <v>934</v>
      </c>
      <c r="I42" s="48"/>
    </row>
    <row r="43" spans="2:9" ht="60.75" thickBot="1" x14ac:dyDescent="0.3">
      <c r="B43" s="729"/>
      <c r="C43" s="729"/>
      <c r="D43" s="391" t="s">
        <v>1010</v>
      </c>
      <c r="E43" s="391" t="s">
        <v>1011</v>
      </c>
      <c r="F43" s="391" t="s">
        <v>1012</v>
      </c>
      <c r="G43" s="391" t="s">
        <v>1102</v>
      </c>
      <c r="H43" s="392" t="s">
        <v>935</v>
      </c>
      <c r="I43" s="48"/>
    </row>
    <row r="44" spans="2:9" ht="15.75" thickBot="1" x14ac:dyDescent="0.3">
      <c r="B44" s="393"/>
      <c r="C44" s="394"/>
      <c r="D44" s="394"/>
      <c r="E44" s="394"/>
      <c r="F44" s="394"/>
      <c r="G44" s="394"/>
      <c r="H44" s="394"/>
      <c r="I44" s="395"/>
    </row>
  </sheetData>
  <mergeCells count="16">
    <mergeCell ref="C37:C43"/>
    <mergeCell ref="B37:B43"/>
    <mergeCell ref="C3:H3"/>
    <mergeCell ref="G23:G29"/>
    <mergeCell ref="C16:C22"/>
    <mergeCell ref="B16:B22"/>
    <mergeCell ref="C23:C29"/>
    <mergeCell ref="B23:B29"/>
    <mergeCell ref="C30:C36"/>
    <mergeCell ref="B30:B36"/>
    <mergeCell ref="D4:H4"/>
    <mergeCell ref="D5:F5"/>
    <mergeCell ref="C8:C15"/>
    <mergeCell ref="B8:B15"/>
    <mergeCell ref="B7:D7"/>
    <mergeCell ref="B6:D6"/>
  </mergeCells>
  <pageMargins left="0.25" right="0.25" top="0.17" bottom="0.17" header="0.17" footer="0.17"/>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B1:S321"/>
  <sheetViews>
    <sheetView showGridLines="0" topLeftCell="A66" zoomScale="80" zoomScaleNormal="80" workbookViewId="0">
      <selection activeCell="F56" sqref="F56:G56"/>
    </sheetView>
  </sheetViews>
  <sheetFormatPr defaultColWidth="9.140625" defaultRowHeight="15" outlineLevelRow="1" x14ac:dyDescent="0.25"/>
  <cols>
    <col min="1" max="1" width="3" style="150" customWidth="1"/>
    <col min="2" max="2" width="31.28515625" style="150" customWidth="1"/>
    <col min="3" max="3" width="30.140625" style="330" customWidth="1"/>
    <col min="4" max="4" width="19.7109375" style="244" customWidth="1"/>
    <col min="5" max="5" width="21.7109375" style="150" customWidth="1"/>
    <col min="6" max="6" width="26.7109375" style="150" customWidth="1"/>
    <col min="7" max="7" width="26.42578125" style="150" bestFit="1" customWidth="1"/>
    <col min="8" max="8" width="25.5703125" style="150" customWidth="1"/>
    <col min="9" max="9" width="21" style="150" customWidth="1"/>
    <col min="10" max="10" width="21.5703125" style="150" customWidth="1"/>
    <col min="11" max="11" width="25.42578125" style="150" customWidth="1"/>
    <col min="12" max="12" width="30.28515625" style="150" customWidth="1"/>
    <col min="13" max="13" width="27.140625" style="150" bestFit="1" customWidth="1"/>
    <col min="14" max="14" width="25" style="150" customWidth="1"/>
    <col min="15" max="15" width="25.85546875" style="150" bestFit="1" customWidth="1"/>
    <col min="16" max="16" width="30.28515625" style="150" customWidth="1"/>
    <col min="17" max="17" width="27.140625" style="150" bestFit="1" customWidth="1"/>
    <col min="18" max="18" width="24.28515625" style="150" customWidth="1"/>
    <col min="19" max="19" width="23.140625" style="150" bestFit="1" customWidth="1"/>
    <col min="20" max="20" width="27.7109375" style="150" customWidth="1"/>
    <col min="21" max="16384" width="9.140625" style="150"/>
  </cols>
  <sheetData>
    <row r="1" spans="2:19" ht="15.75" thickBot="1" x14ac:dyDescent="0.3"/>
    <row r="2" spans="2:19" ht="26.25" x14ac:dyDescent="0.25">
      <c r="B2" s="95"/>
      <c r="C2" s="635"/>
      <c r="D2" s="635"/>
      <c r="E2" s="635"/>
      <c r="F2" s="635"/>
      <c r="G2" s="635"/>
      <c r="H2" s="89"/>
      <c r="I2" s="89"/>
      <c r="J2" s="89"/>
      <c r="K2" s="89"/>
      <c r="L2" s="89"/>
      <c r="M2" s="89"/>
      <c r="N2" s="89"/>
      <c r="O2" s="89"/>
      <c r="P2" s="89"/>
      <c r="Q2" s="89"/>
      <c r="R2" s="89"/>
      <c r="S2" s="90"/>
    </row>
    <row r="3" spans="2:19" ht="26.25" x14ac:dyDescent="0.25">
      <c r="B3" s="96"/>
      <c r="C3" s="641" t="s">
        <v>281</v>
      </c>
      <c r="D3" s="642"/>
      <c r="E3" s="642"/>
      <c r="F3" s="642"/>
      <c r="G3" s="643"/>
      <c r="H3" s="92"/>
      <c r="I3" s="92"/>
      <c r="J3" s="92"/>
      <c r="K3" s="92"/>
      <c r="L3" s="92"/>
      <c r="M3" s="92"/>
      <c r="N3" s="92"/>
      <c r="O3" s="92"/>
      <c r="P3" s="92"/>
      <c r="Q3" s="92"/>
      <c r="R3" s="92"/>
      <c r="S3" s="94"/>
    </row>
    <row r="4" spans="2:19" ht="26.25" x14ac:dyDescent="0.25">
      <c r="B4" s="96"/>
      <c r="C4" s="331"/>
      <c r="D4" s="340"/>
      <c r="E4" s="97"/>
      <c r="F4" s="97"/>
      <c r="G4" s="97"/>
      <c r="H4" s="92"/>
      <c r="I4" s="92"/>
      <c r="J4" s="92"/>
      <c r="K4" s="92"/>
      <c r="L4" s="92"/>
      <c r="M4" s="92"/>
      <c r="N4" s="92"/>
      <c r="O4" s="92"/>
      <c r="P4" s="92"/>
      <c r="Q4" s="92"/>
      <c r="R4" s="92"/>
      <c r="S4" s="94"/>
    </row>
    <row r="5" spans="2:19" ht="15.75" thickBot="1" x14ac:dyDescent="0.3">
      <c r="B5" s="91"/>
      <c r="C5" s="332"/>
      <c r="D5" s="341"/>
      <c r="E5" s="92"/>
      <c r="F5" s="92"/>
      <c r="G5" s="92"/>
      <c r="H5" s="92"/>
      <c r="I5" s="92"/>
      <c r="J5" s="92"/>
      <c r="K5" s="92"/>
      <c r="L5" s="92"/>
      <c r="M5" s="92"/>
      <c r="N5" s="92"/>
      <c r="O5" s="92"/>
      <c r="P5" s="92"/>
      <c r="Q5" s="92"/>
      <c r="R5" s="92"/>
      <c r="S5" s="94"/>
    </row>
    <row r="6" spans="2:19" ht="34.5" customHeight="1" thickBot="1" x14ac:dyDescent="0.3">
      <c r="B6" s="636" t="s">
        <v>592</v>
      </c>
      <c r="C6" s="637"/>
      <c r="D6" s="637"/>
      <c r="E6" s="637"/>
      <c r="F6" s="637"/>
      <c r="G6" s="637"/>
      <c r="H6" s="245"/>
      <c r="I6" s="245"/>
      <c r="J6" s="245"/>
      <c r="K6" s="245"/>
      <c r="L6" s="245"/>
      <c r="M6" s="245"/>
      <c r="N6" s="245"/>
      <c r="O6" s="245"/>
      <c r="P6" s="245"/>
      <c r="Q6" s="245"/>
      <c r="R6" s="245"/>
      <c r="S6" s="246"/>
    </row>
    <row r="7" spans="2:19" ht="15.75" customHeight="1" x14ac:dyDescent="0.25">
      <c r="B7" s="636" t="s">
        <v>654</v>
      </c>
      <c r="C7" s="638"/>
      <c r="D7" s="638"/>
      <c r="E7" s="638"/>
      <c r="F7" s="638"/>
      <c r="G7" s="638"/>
      <c r="H7" s="245"/>
      <c r="I7" s="245"/>
      <c r="J7" s="245"/>
      <c r="K7" s="245"/>
      <c r="L7" s="245"/>
      <c r="M7" s="245"/>
      <c r="N7" s="245"/>
      <c r="O7" s="245"/>
      <c r="P7" s="245"/>
      <c r="Q7" s="245"/>
      <c r="R7" s="245"/>
      <c r="S7" s="246"/>
    </row>
    <row r="8" spans="2:19" ht="15.75" customHeight="1" thickBot="1" x14ac:dyDescent="0.3">
      <c r="B8" s="639" t="s">
        <v>236</v>
      </c>
      <c r="C8" s="640"/>
      <c r="D8" s="640"/>
      <c r="E8" s="640"/>
      <c r="F8" s="640"/>
      <c r="G8" s="640"/>
      <c r="H8" s="247"/>
      <c r="I8" s="247"/>
      <c r="J8" s="247"/>
      <c r="K8" s="247"/>
      <c r="L8" s="247"/>
      <c r="M8" s="247"/>
      <c r="N8" s="247"/>
      <c r="O8" s="247"/>
      <c r="P8" s="247"/>
      <c r="Q8" s="247"/>
      <c r="R8" s="247"/>
      <c r="S8" s="248"/>
    </row>
    <row r="10" spans="2:19" ht="21" x14ac:dyDescent="0.35">
      <c r="B10" s="723" t="s">
        <v>305</v>
      </c>
      <c r="C10" s="723"/>
    </row>
    <row r="11" spans="2:19" ht="15.75" thickBot="1" x14ac:dyDescent="0.3"/>
    <row r="12" spans="2:19" ht="15" customHeight="1" thickBot="1" x14ac:dyDescent="0.3">
      <c r="B12" s="251" t="s">
        <v>306</v>
      </c>
      <c r="C12" s="333"/>
    </row>
    <row r="13" spans="2:19" ht="15.75" customHeight="1" thickBot="1" x14ac:dyDescent="0.3">
      <c r="B13" s="251" t="s">
        <v>273</v>
      </c>
      <c r="C13" s="333" t="s">
        <v>891</v>
      </c>
    </row>
    <row r="14" spans="2:19" ht="15.75" customHeight="1" thickBot="1" x14ac:dyDescent="0.3">
      <c r="B14" s="251" t="s">
        <v>655</v>
      </c>
      <c r="C14" s="333" t="s">
        <v>595</v>
      </c>
    </row>
    <row r="15" spans="2:19" ht="15.75" customHeight="1" thickBot="1" x14ac:dyDescent="0.3">
      <c r="B15" s="251" t="s">
        <v>307</v>
      </c>
      <c r="C15" s="333" t="s">
        <v>126</v>
      </c>
    </row>
    <row r="16" spans="2:19" ht="19.5" customHeight="1" thickBot="1" x14ac:dyDescent="0.3">
      <c r="B16" s="251" t="s">
        <v>308</v>
      </c>
      <c r="C16" s="333" t="s">
        <v>598</v>
      </c>
      <c r="E16" s="746" t="s">
        <v>1105</v>
      </c>
      <c r="F16" s="746"/>
      <c r="G16" s="746"/>
      <c r="H16" s="746"/>
      <c r="I16" s="746"/>
      <c r="J16" s="746"/>
    </row>
    <row r="17" spans="2:19" ht="15.75" thickBot="1" x14ac:dyDescent="0.3">
      <c r="B17" s="251" t="s">
        <v>309</v>
      </c>
      <c r="C17" s="333" t="s">
        <v>430</v>
      </c>
      <c r="E17" s="746"/>
      <c r="F17" s="746"/>
      <c r="G17" s="746"/>
      <c r="H17" s="746"/>
      <c r="I17" s="746"/>
      <c r="J17" s="746"/>
    </row>
    <row r="18" spans="2:19" ht="15.75" thickBot="1" x14ac:dyDescent="0.3"/>
    <row r="19" spans="2:19" ht="15.75" thickBot="1" x14ac:dyDescent="0.3">
      <c r="D19" s="663" t="s">
        <v>1104</v>
      </c>
      <c r="E19" s="664"/>
      <c r="F19" s="664"/>
      <c r="G19" s="665"/>
      <c r="H19" s="663" t="s">
        <v>311</v>
      </c>
      <c r="I19" s="664"/>
      <c r="J19" s="664"/>
      <c r="K19" s="665"/>
      <c r="L19" s="663" t="s">
        <v>312</v>
      </c>
      <c r="M19" s="664"/>
      <c r="N19" s="664"/>
      <c r="O19" s="665"/>
      <c r="P19" s="663" t="s">
        <v>313</v>
      </c>
      <c r="Q19" s="664"/>
      <c r="R19" s="664"/>
      <c r="S19" s="665"/>
    </row>
    <row r="20" spans="2:19" ht="45" customHeight="1" thickBot="1" x14ac:dyDescent="0.3">
      <c r="B20" s="656" t="s">
        <v>314</v>
      </c>
      <c r="C20" s="743" t="s">
        <v>829</v>
      </c>
      <c r="D20" s="342"/>
      <c r="E20" s="153" t="s">
        <v>316</v>
      </c>
      <c r="F20" s="154" t="s">
        <v>317</v>
      </c>
      <c r="G20" s="155" t="s">
        <v>318</v>
      </c>
      <c r="H20" s="152"/>
      <c r="I20" s="153" t="s">
        <v>316</v>
      </c>
      <c r="J20" s="154" t="s">
        <v>317</v>
      </c>
      <c r="K20" s="155" t="s">
        <v>318</v>
      </c>
      <c r="L20" s="152"/>
      <c r="M20" s="153" t="s">
        <v>316</v>
      </c>
      <c r="N20" s="154" t="s">
        <v>317</v>
      </c>
      <c r="O20" s="155" t="s">
        <v>318</v>
      </c>
      <c r="P20" s="152"/>
      <c r="Q20" s="153" t="s">
        <v>316</v>
      </c>
      <c r="R20" s="154" t="s">
        <v>317</v>
      </c>
      <c r="S20" s="155" t="s">
        <v>318</v>
      </c>
    </row>
    <row r="21" spans="2:19" ht="40.5" customHeight="1" x14ac:dyDescent="0.25">
      <c r="B21" s="691"/>
      <c r="C21" s="744"/>
      <c r="D21" s="343" t="s">
        <v>319</v>
      </c>
      <c r="E21" s="157"/>
      <c r="F21" s="158"/>
      <c r="G21" s="159"/>
      <c r="H21" s="160" t="s">
        <v>319</v>
      </c>
      <c r="I21" s="375">
        <v>40000</v>
      </c>
      <c r="J21" s="375"/>
      <c r="K21" s="163"/>
      <c r="L21" s="156" t="s">
        <v>319</v>
      </c>
      <c r="M21" s="161"/>
      <c r="N21" s="162"/>
      <c r="O21" s="163"/>
      <c r="P21" s="156" t="s">
        <v>319</v>
      </c>
      <c r="Q21" s="375"/>
      <c r="R21" s="162"/>
      <c r="S21" s="163"/>
    </row>
    <row r="22" spans="2:19" ht="39.75" customHeight="1" x14ac:dyDescent="0.25">
      <c r="B22" s="691"/>
      <c r="C22" s="744"/>
      <c r="D22" s="339" t="s">
        <v>320</v>
      </c>
      <c r="E22" s="165"/>
      <c r="F22" s="165"/>
      <c r="G22" s="166"/>
      <c r="H22" s="167" t="s">
        <v>320</v>
      </c>
      <c r="I22" s="168">
        <v>0.5</v>
      </c>
      <c r="J22" s="168"/>
      <c r="K22" s="169"/>
      <c r="L22" s="164" t="s">
        <v>320</v>
      </c>
      <c r="M22" s="168"/>
      <c r="N22" s="168"/>
      <c r="O22" s="169"/>
      <c r="P22" s="164" t="s">
        <v>320</v>
      </c>
      <c r="Q22" s="168"/>
      <c r="R22" s="168"/>
      <c r="S22" s="169"/>
    </row>
    <row r="23" spans="2:19" ht="37.5" customHeight="1" x14ac:dyDescent="0.25">
      <c r="B23" s="657"/>
      <c r="C23" s="745"/>
      <c r="D23" s="339" t="s">
        <v>321</v>
      </c>
      <c r="E23" s="165"/>
      <c r="F23" s="165"/>
      <c r="G23" s="166"/>
      <c r="H23" s="167" t="s">
        <v>321</v>
      </c>
      <c r="I23" s="168"/>
      <c r="J23" s="168"/>
      <c r="K23" s="169"/>
      <c r="L23" s="164" t="s">
        <v>321</v>
      </c>
      <c r="M23" s="168"/>
      <c r="N23" s="168"/>
      <c r="O23" s="169"/>
      <c r="P23" s="164" t="s">
        <v>321</v>
      </c>
      <c r="Q23" s="168"/>
      <c r="R23" s="168"/>
      <c r="S23" s="169"/>
    </row>
    <row r="24" spans="2:19" x14ac:dyDescent="0.25">
      <c r="B24" s="170"/>
      <c r="C24" s="334"/>
      <c r="Q24" s="171"/>
      <c r="R24" s="171"/>
      <c r="S24" s="171"/>
    </row>
    <row r="25" spans="2:19" ht="30" hidden="1" customHeight="1" thickBot="1" x14ac:dyDescent="0.3">
      <c r="B25" s="170"/>
      <c r="C25" s="334"/>
      <c r="D25" s="663" t="s">
        <v>310</v>
      </c>
      <c r="E25" s="664"/>
      <c r="F25" s="664"/>
      <c r="G25" s="665"/>
      <c r="H25" s="663" t="s">
        <v>311</v>
      </c>
      <c r="I25" s="664"/>
      <c r="J25" s="664"/>
      <c r="K25" s="665"/>
      <c r="L25" s="663" t="s">
        <v>312</v>
      </c>
      <c r="M25" s="664"/>
      <c r="N25" s="664"/>
      <c r="O25" s="665"/>
      <c r="P25" s="663" t="s">
        <v>313</v>
      </c>
      <c r="Q25" s="664"/>
      <c r="R25" s="664"/>
      <c r="S25" s="665"/>
    </row>
    <row r="26" spans="2:19" ht="47.25" hidden="1" customHeight="1" x14ac:dyDescent="0.25">
      <c r="B26" s="747" t="s">
        <v>828</v>
      </c>
      <c r="C26" s="750" t="s">
        <v>322</v>
      </c>
      <c r="D26" s="703" t="s">
        <v>323</v>
      </c>
      <c r="E26" s="704"/>
      <c r="F26" s="172" t="s">
        <v>324</v>
      </c>
      <c r="G26" s="173" t="s">
        <v>325</v>
      </c>
      <c r="H26" s="703" t="s">
        <v>323</v>
      </c>
      <c r="I26" s="704"/>
      <c r="J26" s="172" t="s">
        <v>324</v>
      </c>
      <c r="K26" s="173" t="s">
        <v>325</v>
      </c>
      <c r="L26" s="703" t="s">
        <v>323</v>
      </c>
      <c r="M26" s="704"/>
      <c r="N26" s="172" t="s">
        <v>324</v>
      </c>
      <c r="O26" s="173" t="s">
        <v>325</v>
      </c>
      <c r="P26" s="703" t="s">
        <v>323</v>
      </c>
      <c r="Q26" s="704"/>
      <c r="R26" s="172" t="s">
        <v>324</v>
      </c>
      <c r="S26" s="173" t="s">
        <v>325</v>
      </c>
    </row>
    <row r="27" spans="2:19" ht="51" hidden="1" customHeight="1" x14ac:dyDescent="0.25">
      <c r="B27" s="748"/>
      <c r="C27" s="751"/>
      <c r="D27" s="174" t="s">
        <v>319</v>
      </c>
      <c r="E27" s="175"/>
      <c r="F27" s="711"/>
      <c r="G27" s="713"/>
      <c r="H27" s="174" t="s">
        <v>319</v>
      </c>
      <c r="I27" s="176"/>
      <c r="J27" s="707"/>
      <c r="K27" s="709"/>
      <c r="L27" s="174" t="s">
        <v>319</v>
      </c>
      <c r="M27" s="176"/>
      <c r="N27" s="707"/>
      <c r="O27" s="709"/>
      <c r="P27" s="174" t="s">
        <v>319</v>
      </c>
      <c r="Q27" s="176"/>
      <c r="R27" s="707"/>
      <c r="S27" s="709"/>
    </row>
    <row r="28" spans="2:19" ht="51" hidden="1" customHeight="1" x14ac:dyDescent="0.25">
      <c r="B28" s="749"/>
      <c r="C28" s="752"/>
      <c r="D28" s="177" t="s">
        <v>326</v>
      </c>
      <c r="E28" s="178"/>
      <c r="F28" s="712"/>
      <c r="G28" s="714"/>
      <c r="H28" s="177" t="s">
        <v>326</v>
      </c>
      <c r="I28" s="179"/>
      <c r="J28" s="708"/>
      <c r="K28" s="710"/>
      <c r="L28" s="177" t="s">
        <v>326</v>
      </c>
      <c r="M28" s="179"/>
      <c r="N28" s="708"/>
      <c r="O28" s="710"/>
      <c r="P28" s="177" t="s">
        <v>326</v>
      </c>
      <c r="Q28" s="179"/>
      <c r="R28" s="708"/>
      <c r="S28" s="710"/>
    </row>
    <row r="29" spans="2:19" ht="36.75" hidden="1" customHeight="1" x14ac:dyDescent="0.25">
      <c r="B29" s="644" t="s">
        <v>327</v>
      </c>
      <c r="C29" s="753" t="s">
        <v>328</v>
      </c>
      <c r="D29" s="329" t="s">
        <v>329</v>
      </c>
      <c r="E29" s="181" t="s">
        <v>309</v>
      </c>
      <c r="F29" s="181" t="s">
        <v>330</v>
      </c>
      <c r="G29" s="182" t="s">
        <v>331</v>
      </c>
      <c r="H29" s="308" t="s">
        <v>329</v>
      </c>
      <c r="I29" s="181" t="s">
        <v>309</v>
      </c>
      <c r="J29" s="181" t="s">
        <v>330</v>
      </c>
      <c r="K29" s="182" t="s">
        <v>331</v>
      </c>
      <c r="L29" s="308" t="s">
        <v>329</v>
      </c>
      <c r="M29" s="181" t="s">
        <v>309</v>
      </c>
      <c r="N29" s="181" t="s">
        <v>330</v>
      </c>
      <c r="O29" s="182" t="s">
        <v>331</v>
      </c>
      <c r="P29" s="308" t="s">
        <v>329</v>
      </c>
      <c r="Q29" s="181" t="s">
        <v>309</v>
      </c>
      <c r="R29" s="181" t="s">
        <v>330</v>
      </c>
      <c r="S29" s="182" t="s">
        <v>331</v>
      </c>
    </row>
    <row r="30" spans="2:19" hidden="1" x14ac:dyDescent="0.25">
      <c r="B30" s="655"/>
      <c r="C30" s="754"/>
      <c r="D30" s="183"/>
      <c r="E30" s="184"/>
      <c r="F30" s="184"/>
      <c r="G30" s="185"/>
      <c r="H30" s="186"/>
      <c r="I30" s="187"/>
      <c r="J30" s="186"/>
      <c r="K30" s="188"/>
      <c r="L30" s="186"/>
      <c r="M30" s="187"/>
      <c r="N30" s="186"/>
      <c r="O30" s="188"/>
      <c r="P30" s="186"/>
      <c r="Q30" s="187"/>
      <c r="R30" s="186"/>
      <c r="S30" s="188"/>
    </row>
    <row r="31" spans="2:19" ht="36.75" hidden="1" customHeight="1" outlineLevel="1" x14ac:dyDescent="0.25">
      <c r="B31" s="655"/>
      <c r="C31" s="754"/>
      <c r="D31" s="308" t="s">
        <v>329</v>
      </c>
      <c r="E31" s="181" t="s">
        <v>309</v>
      </c>
      <c r="F31" s="181" t="s">
        <v>330</v>
      </c>
      <c r="G31" s="182" t="s">
        <v>331</v>
      </c>
      <c r="H31" s="308" t="s">
        <v>329</v>
      </c>
      <c r="I31" s="181" t="s">
        <v>309</v>
      </c>
      <c r="J31" s="181" t="s">
        <v>330</v>
      </c>
      <c r="K31" s="182" t="s">
        <v>331</v>
      </c>
      <c r="L31" s="308" t="s">
        <v>329</v>
      </c>
      <c r="M31" s="181" t="s">
        <v>309</v>
      </c>
      <c r="N31" s="181" t="s">
        <v>330</v>
      </c>
      <c r="O31" s="182" t="s">
        <v>331</v>
      </c>
      <c r="P31" s="308" t="s">
        <v>329</v>
      </c>
      <c r="Q31" s="181" t="s">
        <v>309</v>
      </c>
      <c r="R31" s="181" t="s">
        <v>330</v>
      </c>
      <c r="S31" s="182" t="s">
        <v>331</v>
      </c>
    </row>
    <row r="32" spans="2:19" ht="30" hidden="1" customHeight="1" outlineLevel="1" x14ac:dyDescent="0.25">
      <c r="B32" s="655"/>
      <c r="C32" s="754"/>
      <c r="D32" s="183"/>
      <c r="E32" s="184"/>
      <c r="F32" s="184"/>
      <c r="G32" s="185"/>
      <c r="H32" s="186"/>
      <c r="I32" s="187"/>
      <c r="J32" s="186"/>
      <c r="K32" s="188"/>
      <c r="L32" s="186"/>
      <c r="M32" s="187"/>
      <c r="N32" s="186"/>
      <c r="O32" s="188"/>
      <c r="P32" s="186"/>
      <c r="Q32" s="187"/>
      <c r="R32" s="186"/>
      <c r="S32" s="188"/>
    </row>
    <row r="33" spans="2:19" ht="36" hidden="1" customHeight="1" outlineLevel="1" x14ac:dyDescent="0.25">
      <c r="B33" s="655"/>
      <c r="C33" s="754"/>
      <c r="D33" s="308" t="s">
        <v>329</v>
      </c>
      <c r="E33" s="181" t="s">
        <v>309</v>
      </c>
      <c r="F33" s="181" t="s">
        <v>330</v>
      </c>
      <c r="G33" s="182" t="s">
        <v>331</v>
      </c>
      <c r="H33" s="308" t="s">
        <v>329</v>
      </c>
      <c r="I33" s="181" t="s">
        <v>309</v>
      </c>
      <c r="J33" s="181" t="s">
        <v>330</v>
      </c>
      <c r="K33" s="182" t="s">
        <v>331</v>
      </c>
      <c r="L33" s="308" t="s">
        <v>329</v>
      </c>
      <c r="M33" s="181" t="s">
        <v>309</v>
      </c>
      <c r="N33" s="181" t="s">
        <v>330</v>
      </c>
      <c r="O33" s="182" t="s">
        <v>331</v>
      </c>
      <c r="P33" s="308" t="s">
        <v>329</v>
      </c>
      <c r="Q33" s="181" t="s">
        <v>309</v>
      </c>
      <c r="R33" s="181" t="s">
        <v>330</v>
      </c>
      <c r="S33" s="182" t="s">
        <v>331</v>
      </c>
    </row>
    <row r="34" spans="2:19" ht="30" hidden="1" customHeight="1" outlineLevel="1" x14ac:dyDescent="0.25">
      <c r="B34" s="655"/>
      <c r="C34" s="754"/>
      <c r="D34" s="183"/>
      <c r="E34" s="184"/>
      <c r="F34" s="184"/>
      <c r="G34" s="185"/>
      <c r="H34" s="186"/>
      <c r="I34" s="187"/>
      <c r="J34" s="186"/>
      <c r="K34" s="188"/>
      <c r="L34" s="186"/>
      <c r="M34" s="187"/>
      <c r="N34" s="186"/>
      <c r="O34" s="188"/>
      <c r="P34" s="186"/>
      <c r="Q34" s="187"/>
      <c r="R34" s="186"/>
      <c r="S34" s="188"/>
    </row>
    <row r="35" spans="2:19" ht="39" hidden="1" customHeight="1" outlineLevel="1" x14ac:dyDescent="0.25">
      <c r="B35" s="655"/>
      <c r="C35" s="754"/>
      <c r="D35" s="308" t="s">
        <v>329</v>
      </c>
      <c r="E35" s="181" t="s">
        <v>309</v>
      </c>
      <c r="F35" s="181" t="s">
        <v>330</v>
      </c>
      <c r="G35" s="182" t="s">
        <v>331</v>
      </c>
      <c r="H35" s="308" t="s">
        <v>329</v>
      </c>
      <c r="I35" s="181" t="s">
        <v>309</v>
      </c>
      <c r="J35" s="181" t="s">
        <v>330</v>
      </c>
      <c r="K35" s="182" t="s">
        <v>331</v>
      </c>
      <c r="L35" s="308" t="s">
        <v>329</v>
      </c>
      <c r="M35" s="181" t="s">
        <v>309</v>
      </c>
      <c r="N35" s="181" t="s">
        <v>330</v>
      </c>
      <c r="O35" s="182" t="s">
        <v>331</v>
      </c>
      <c r="P35" s="308" t="s">
        <v>329</v>
      </c>
      <c r="Q35" s="181" t="s">
        <v>309</v>
      </c>
      <c r="R35" s="181" t="s">
        <v>330</v>
      </c>
      <c r="S35" s="182" t="s">
        <v>331</v>
      </c>
    </row>
    <row r="36" spans="2:19" ht="30" hidden="1" customHeight="1" outlineLevel="1" x14ac:dyDescent="0.25">
      <c r="B36" s="655"/>
      <c r="C36" s="754"/>
      <c r="D36" s="183"/>
      <c r="E36" s="184"/>
      <c r="F36" s="184"/>
      <c r="G36" s="185"/>
      <c r="H36" s="186"/>
      <c r="I36" s="187"/>
      <c r="J36" s="186"/>
      <c r="K36" s="188"/>
      <c r="L36" s="186"/>
      <c r="M36" s="187"/>
      <c r="N36" s="186"/>
      <c r="O36" s="188"/>
      <c r="P36" s="186"/>
      <c r="Q36" s="187"/>
      <c r="R36" s="186"/>
      <c r="S36" s="188"/>
    </row>
    <row r="37" spans="2:19" ht="36.75" hidden="1" customHeight="1" outlineLevel="1" x14ac:dyDescent="0.25">
      <c r="B37" s="655"/>
      <c r="C37" s="754"/>
      <c r="D37" s="308" t="s">
        <v>329</v>
      </c>
      <c r="E37" s="181" t="s">
        <v>309</v>
      </c>
      <c r="F37" s="181" t="s">
        <v>330</v>
      </c>
      <c r="G37" s="182" t="s">
        <v>331</v>
      </c>
      <c r="H37" s="308" t="s">
        <v>329</v>
      </c>
      <c r="I37" s="181" t="s">
        <v>309</v>
      </c>
      <c r="J37" s="181" t="s">
        <v>330</v>
      </c>
      <c r="K37" s="182" t="s">
        <v>331</v>
      </c>
      <c r="L37" s="308" t="s">
        <v>329</v>
      </c>
      <c r="M37" s="181" t="s">
        <v>309</v>
      </c>
      <c r="N37" s="181" t="s">
        <v>330</v>
      </c>
      <c r="O37" s="182" t="s">
        <v>331</v>
      </c>
      <c r="P37" s="308" t="s">
        <v>329</v>
      </c>
      <c r="Q37" s="181" t="s">
        <v>309</v>
      </c>
      <c r="R37" s="181" t="s">
        <v>330</v>
      </c>
      <c r="S37" s="182" t="s">
        <v>331</v>
      </c>
    </row>
    <row r="38" spans="2:19" ht="30" hidden="1" customHeight="1" outlineLevel="1" x14ac:dyDescent="0.25">
      <c r="B38" s="645"/>
      <c r="C38" s="755"/>
      <c r="D38" s="183"/>
      <c r="E38" s="184"/>
      <c r="F38" s="184"/>
      <c r="G38" s="185"/>
      <c r="H38" s="186"/>
      <c r="I38" s="187"/>
      <c r="J38" s="186"/>
      <c r="K38" s="188"/>
      <c r="L38" s="186"/>
      <c r="M38" s="187"/>
      <c r="N38" s="186"/>
      <c r="O38" s="188"/>
      <c r="P38" s="186"/>
      <c r="Q38" s="187"/>
      <c r="R38" s="186"/>
      <c r="S38" s="188"/>
    </row>
    <row r="39" spans="2:19" ht="30" hidden="1" customHeight="1" x14ac:dyDescent="0.25">
      <c r="B39" s="644" t="s">
        <v>332</v>
      </c>
      <c r="C39" s="756" t="s">
        <v>830</v>
      </c>
      <c r="D39" s="181" t="s">
        <v>334</v>
      </c>
      <c r="E39" s="181" t="s">
        <v>335</v>
      </c>
      <c r="F39" s="154" t="s">
        <v>336</v>
      </c>
      <c r="G39" s="189"/>
      <c r="H39" s="181" t="s">
        <v>334</v>
      </c>
      <c r="I39" s="181" t="s">
        <v>335</v>
      </c>
      <c r="J39" s="154" t="s">
        <v>336</v>
      </c>
      <c r="K39" s="190"/>
      <c r="L39" s="181" t="s">
        <v>334</v>
      </c>
      <c r="M39" s="181" t="s">
        <v>335</v>
      </c>
      <c r="N39" s="154" t="s">
        <v>336</v>
      </c>
      <c r="O39" s="190"/>
      <c r="P39" s="181" t="s">
        <v>334</v>
      </c>
      <c r="Q39" s="181" t="s">
        <v>335</v>
      </c>
      <c r="R39" s="154" t="s">
        <v>336</v>
      </c>
      <c r="S39" s="190"/>
    </row>
    <row r="40" spans="2:19" ht="30" hidden="1" customHeight="1" x14ac:dyDescent="0.25">
      <c r="B40" s="655"/>
      <c r="C40" s="757"/>
      <c r="D40" s="759"/>
      <c r="E40" s="721"/>
      <c r="F40" s="154" t="s">
        <v>337</v>
      </c>
      <c r="G40" s="191"/>
      <c r="H40" s="719"/>
      <c r="I40" s="719"/>
      <c r="J40" s="154" t="s">
        <v>337</v>
      </c>
      <c r="K40" s="192"/>
      <c r="L40" s="719"/>
      <c r="M40" s="719"/>
      <c r="N40" s="154" t="s">
        <v>337</v>
      </c>
      <c r="O40" s="192"/>
      <c r="P40" s="719"/>
      <c r="Q40" s="719"/>
      <c r="R40" s="154" t="s">
        <v>337</v>
      </c>
      <c r="S40" s="192"/>
    </row>
    <row r="41" spans="2:19" ht="30" hidden="1" customHeight="1" x14ac:dyDescent="0.25">
      <c r="B41" s="655"/>
      <c r="C41" s="757"/>
      <c r="D41" s="760"/>
      <c r="E41" s="722"/>
      <c r="F41" s="154" t="s">
        <v>338</v>
      </c>
      <c r="G41" s="185"/>
      <c r="H41" s="720"/>
      <c r="I41" s="720"/>
      <c r="J41" s="154" t="s">
        <v>338</v>
      </c>
      <c r="K41" s="188"/>
      <c r="L41" s="720"/>
      <c r="M41" s="720"/>
      <c r="N41" s="154" t="s">
        <v>338</v>
      </c>
      <c r="O41" s="188"/>
      <c r="P41" s="720"/>
      <c r="Q41" s="720"/>
      <c r="R41" s="154" t="s">
        <v>338</v>
      </c>
      <c r="S41" s="188"/>
    </row>
    <row r="42" spans="2:19" ht="30" hidden="1" customHeight="1" outlineLevel="1" x14ac:dyDescent="0.25">
      <c r="B42" s="655"/>
      <c r="C42" s="757"/>
      <c r="D42" s="181" t="s">
        <v>334</v>
      </c>
      <c r="E42" s="181" t="s">
        <v>335</v>
      </c>
      <c r="F42" s="154" t="s">
        <v>336</v>
      </c>
      <c r="G42" s="189"/>
      <c r="H42" s="181" t="s">
        <v>334</v>
      </c>
      <c r="I42" s="181" t="s">
        <v>335</v>
      </c>
      <c r="J42" s="154" t="s">
        <v>336</v>
      </c>
      <c r="K42" s="190"/>
      <c r="L42" s="181" t="s">
        <v>334</v>
      </c>
      <c r="M42" s="181" t="s">
        <v>335</v>
      </c>
      <c r="N42" s="154" t="s">
        <v>336</v>
      </c>
      <c r="O42" s="190"/>
      <c r="P42" s="181" t="s">
        <v>334</v>
      </c>
      <c r="Q42" s="181" t="s">
        <v>335</v>
      </c>
      <c r="R42" s="154" t="s">
        <v>336</v>
      </c>
      <c r="S42" s="190"/>
    </row>
    <row r="43" spans="2:19" ht="30" hidden="1" customHeight="1" outlineLevel="1" x14ac:dyDescent="0.25">
      <c r="B43" s="655"/>
      <c r="C43" s="757"/>
      <c r="D43" s="759"/>
      <c r="E43" s="721"/>
      <c r="F43" s="154" t="s">
        <v>337</v>
      </c>
      <c r="G43" s="191"/>
      <c r="H43" s="719"/>
      <c r="I43" s="719"/>
      <c r="J43" s="154" t="s">
        <v>337</v>
      </c>
      <c r="K43" s="192"/>
      <c r="L43" s="719"/>
      <c r="M43" s="719"/>
      <c r="N43" s="154" t="s">
        <v>337</v>
      </c>
      <c r="O43" s="192"/>
      <c r="P43" s="719"/>
      <c r="Q43" s="719"/>
      <c r="R43" s="154" t="s">
        <v>337</v>
      </c>
      <c r="S43" s="192"/>
    </row>
    <row r="44" spans="2:19" ht="30" hidden="1" customHeight="1" outlineLevel="1" x14ac:dyDescent="0.25">
      <c r="B44" s="655"/>
      <c r="C44" s="757"/>
      <c r="D44" s="760"/>
      <c r="E44" s="722"/>
      <c r="F44" s="154" t="s">
        <v>338</v>
      </c>
      <c r="G44" s="185"/>
      <c r="H44" s="720"/>
      <c r="I44" s="720"/>
      <c r="J44" s="154" t="s">
        <v>338</v>
      </c>
      <c r="K44" s="188"/>
      <c r="L44" s="720"/>
      <c r="M44" s="720"/>
      <c r="N44" s="154" t="s">
        <v>338</v>
      </c>
      <c r="O44" s="188"/>
      <c r="P44" s="720"/>
      <c r="Q44" s="720"/>
      <c r="R44" s="154" t="s">
        <v>338</v>
      </c>
      <c r="S44" s="188"/>
    </row>
    <row r="45" spans="2:19" ht="30" hidden="1" customHeight="1" outlineLevel="1" x14ac:dyDescent="0.25">
      <c r="B45" s="655"/>
      <c r="C45" s="757"/>
      <c r="D45" s="181" t="s">
        <v>334</v>
      </c>
      <c r="E45" s="181" t="s">
        <v>335</v>
      </c>
      <c r="F45" s="154" t="s">
        <v>336</v>
      </c>
      <c r="G45" s="189"/>
      <c r="H45" s="181" t="s">
        <v>334</v>
      </c>
      <c r="I45" s="181" t="s">
        <v>335</v>
      </c>
      <c r="J45" s="154" t="s">
        <v>336</v>
      </c>
      <c r="K45" s="190"/>
      <c r="L45" s="181" t="s">
        <v>334</v>
      </c>
      <c r="M45" s="181" t="s">
        <v>335</v>
      </c>
      <c r="N45" s="154" t="s">
        <v>336</v>
      </c>
      <c r="O45" s="190"/>
      <c r="P45" s="181" t="s">
        <v>334</v>
      </c>
      <c r="Q45" s="181" t="s">
        <v>335</v>
      </c>
      <c r="R45" s="154" t="s">
        <v>336</v>
      </c>
      <c r="S45" s="190"/>
    </row>
    <row r="46" spans="2:19" ht="30" hidden="1" customHeight="1" outlineLevel="1" x14ac:dyDescent="0.25">
      <c r="B46" s="655"/>
      <c r="C46" s="757"/>
      <c r="D46" s="759"/>
      <c r="E46" s="721"/>
      <c r="F46" s="154" t="s">
        <v>337</v>
      </c>
      <c r="G46" s="191"/>
      <c r="H46" s="719"/>
      <c r="I46" s="719"/>
      <c r="J46" s="154" t="s">
        <v>337</v>
      </c>
      <c r="K46" s="192"/>
      <c r="L46" s="719"/>
      <c r="M46" s="719"/>
      <c r="N46" s="154" t="s">
        <v>337</v>
      </c>
      <c r="O46" s="192"/>
      <c r="P46" s="719"/>
      <c r="Q46" s="719"/>
      <c r="R46" s="154" t="s">
        <v>337</v>
      </c>
      <c r="S46" s="192"/>
    </row>
    <row r="47" spans="2:19" ht="30" hidden="1" customHeight="1" outlineLevel="1" x14ac:dyDescent="0.25">
      <c r="B47" s="655"/>
      <c r="C47" s="757"/>
      <c r="D47" s="760"/>
      <c r="E47" s="722"/>
      <c r="F47" s="154" t="s">
        <v>338</v>
      </c>
      <c r="G47" s="185"/>
      <c r="H47" s="720"/>
      <c r="I47" s="720"/>
      <c r="J47" s="154" t="s">
        <v>338</v>
      </c>
      <c r="K47" s="188"/>
      <c r="L47" s="720"/>
      <c r="M47" s="720"/>
      <c r="N47" s="154" t="s">
        <v>338</v>
      </c>
      <c r="O47" s="188"/>
      <c r="P47" s="720"/>
      <c r="Q47" s="720"/>
      <c r="R47" s="154" t="s">
        <v>338</v>
      </c>
      <c r="S47" s="188"/>
    </row>
    <row r="48" spans="2:19" ht="30" hidden="1" customHeight="1" outlineLevel="1" x14ac:dyDescent="0.25">
      <c r="B48" s="655"/>
      <c r="C48" s="757"/>
      <c r="D48" s="181" t="s">
        <v>334</v>
      </c>
      <c r="E48" s="181" t="s">
        <v>335</v>
      </c>
      <c r="F48" s="154" t="s">
        <v>336</v>
      </c>
      <c r="G48" s="189"/>
      <c r="H48" s="181" t="s">
        <v>334</v>
      </c>
      <c r="I48" s="181" t="s">
        <v>335</v>
      </c>
      <c r="J48" s="154" t="s">
        <v>336</v>
      </c>
      <c r="K48" s="190"/>
      <c r="L48" s="181" t="s">
        <v>334</v>
      </c>
      <c r="M48" s="181" t="s">
        <v>335</v>
      </c>
      <c r="N48" s="154" t="s">
        <v>336</v>
      </c>
      <c r="O48" s="190"/>
      <c r="P48" s="181" t="s">
        <v>334</v>
      </c>
      <c r="Q48" s="181" t="s">
        <v>335</v>
      </c>
      <c r="R48" s="154" t="s">
        <v>336</v>
      </c>
      <c r="S48" s="190"/>
    </row>
    <row r="49" spans="2:19" ht="30" hidden="1" customHeight="1" outlineLevel="1" x14ac:dyDescent="0.25">
      <c r="B49" s="655"/>
      <c r="C49" s="757"/>
      <c r="D49" s="759"/>
      <c r="E49" s="721"/>
      <c r="F49" s="154" t="s">
        <v>337</v>
      </c>
      <c r="G49" s="191"/>
      <c r="H49" s="719"/>
      <c r="I49" s="719"/>
      <c r="J49" s="154" t="s">
        <v>337</v>
      </c>
      <c r="K49" s="192"/>
      <c r="L49" s="719"/>
      <c r="M49" s="719"/>
      <c r="N49" s="154" t="s">
        <v>337</v>
      </c>
      <c r="O49" s="192"/>
      <c r="P49" s="719"/>
      <c r="Q49" s="719"/>
      <c r="R49" s="154" t="s">
        <v>337</v>
      </c>
      <c r="S49" s="192"/>
    </row>
    <row r="50" spans="2:19" ht="30" hidden="1" customHeight="1" outlineLevel="1" x14ac:dyDescent="0.25">
      <c r="B50" s="645"/>
      <c r="C50" s="758"/>
      <c r="D50" s="760"/>
      <c r="E50" s="722"/>
      <c r="F50" s="154" t="s">
        <v>338</v>
      </c>
      <c r="G50" s="185"/>
      <c r="H50" s="720"/>
      <c r="I50" s="720"/>
      <c r="J50" s="154" t="s">
        <v>338</v>
      </c>
      <c r="K50" s="188"/>
      <c r="L50" s="720"/>
      <c r="M50" s="720"/>
      <c r="N50" s="154" t="s">
        <v>338</v>
      </c>
      <c r="O50" s="188"/>
      <c r="P50" s="720"/>
      <c r="Q50" s="720"/>
      <c r="R50" s="154" t="s">
        <v>338</v>
      </c>
      <c r="S50" s="188"/>
    </row>
    <row r="51" spans="2:19" ht="30" customHeight="1" collapsed="1" thickBot="1" x14ac:dyDescent="0.3">
      <c r="C51" s="335"/>
      <c r="D51" s="193"/>
    </row>
    <row r="52" spans="2:19" ht="30" customHeight="1" thickBot="1" x14ac:dyDescent="0.3">
      <c r="D52" s="663" t="s">
        <v>1104</v>
      </c>
      <c r="E52" s="664"/>
      <c r="F52" s="664"/>
      <c r="G52" s="665"/>
      <c r="H52" s="663" t="s">
        <v>311</v>
      </c>
      <c r="I52" s="664"/>
      <c r="J52" s="664"/>
      <c r="K52" s="665"/>
      <c r="L52" s="663" t="s">
        <v>312</v>
      </c>
      <c r="M52" s="664"/>
      <c r="N52" s="664"/>
      <c r="O52" s="665"/>
      <c r="P52" s="663" t="s">
        <v>313</v>
      </c>
      <c r="Q52" s="664"/>
      <c r="R52" s="664"/>
      <c r="S52" s="665"/>
    </row>
    <row r="53" spans="2:19" ht="30" customHeight="1" x14ac:dyDescent="0.25">
      <c r="B53" s="747" t="s">
        <v>822</v>
      </c>
      <c r="C53" s="750" t="s">
        <v>339</v>
      </c>
      <c r="D53" s="618" t="s">
        <v>340</v>
      </c>
      <c r="E53" s="680"/>
      <c r="F53" s="195" t="s">
        <v>309</v>
      </c>
      <c r="G53" s="196" t="s">
        <v>341</v>
      </c>
      <c r="H53" s="618" t="s">
        <v>340</v>
      </c>
      <c r="I53" s="680"/>
      <c r="J53" s="195" t="s">
        <v>309</v>
      </c>
      <c r="K53" s="196" t="s">
        <v>341</v>
      </c>
      <c r="L53" s="618" t="s">
        <v>340</v>
      </c>
      <c r="M53" s="680"/>
      <c r="N53" s="195" t="s">
        <v>309</v>
      </c>
      <c r="O53" s="196" t="s">
        <v>341</v>
      </c>
      <c r="P53" s="618" t="s">
        <v>340</v>
      </c>
      <c r="Q53" s="680"/>
      <c r="R53" s="195" t="s">
        <v>309</v>
      </c>
      <c r="S53" s="196" t="s">
        <v>341</v>
      </c>
    </row>
    <row r="54" spans="2:19" ht="45" customHeight="1" x14ac:dyDescent="0.25">
      <c r="B54" s="748"/>
      <c r="C54" s="751"/>
      <c r="D54" s="174" t="s">
        <v>319</v>
      </c>
      <c r="E54" s="344"/>
      <c r="F54" s="761"/>
      <c r="G54" s="763"/>
      <c r="H54" s="174" t="s">
        <v>319</v>
      </c>
      <c r="I54" s="419">
        <f>240+400+240+480+240+144+50</f>
        <v>1794</v>
      </c>
      <c r="J54" s="765" t="s">
        <v>485</v>
      </c>
      <c r="K54" s="767" t="s">
        <v>496</v>
      </c>
      <c r="L54" s="174" t="s">
        <v>319</v>
      </c>
      <c r="M54" s="176"/>
      <c r="N54" s="707"/>
      <c r="O54" s="709"/>
      <c r="P54" s="174" t="s">
        <v>319</v>
      </c>
      <c r="Q54" s="419"/>
      <c r="R54" s="707"/>
      <c r="S54" s="709"/>
    </row>
    <row r="55" spans="2:19" ht="45" customHeight="1" x14ac:dyDescent="0.25">
      <c r="B55" s="749"/>
      <c r="C55" s="752"/>
      <c r="D55" s="177" t="s">
        <v>326</v>
      </c>
      <c r="E55" s="178"/>
      <c r="F55" s="762"/>
      <c r="G55" s="764"/>
      <c r="H55" s="177" t="s">
        <v>326</v>
      </c>
      <c r="I55" s="179">
        <v>0.5</v>
      </c>
      <c r="J55" s="766"/>
      <c r="K55" s="768"/>
      <c r="L55" s="177" t="s">
        <v>326</v>
      </c>
      <c r="M55" s="179"/>
      <c r="N55" s="708"/>
      <c r="O55" s="710"/>
      <c r="P55" s="177" t="s">
        <v>326</v>
      </c>
      <c r="Q55" s="179"/>
      <c r="R55" s="708"/>
      <c r="S55" s="710"/>
    </row>
    <row r="56" spans="2:19" ht="30" customHeight="1" x14ac:dyDescent="0.25">
      <c r="B56" s="644" t="s">
        <v>342</v>
      </c>
      <c r="C56" s="756" t="s">
        <v>343</v>
      </c>
      <c r="D56" s="181" t="s">
        <v>344</v>
      </c>
      <c r="E56" s="311" t="s">
        <v>345</v>
      </c>
      <c r="F56" s="622" t="s">
        <v>346</v>
      </c>
      <c r="G56" s="690"/>
      <c r="H56" s="181" t="s">
        <v>344</v>
      </c>
      <c r="I56" s="311" t="s">
        <v>345</v>
      </c>
      <c r="J56" s="622" t="s">
        <v>346</v>
      </c>
      <c r="K56" s="690"/>
      <c r="L56" s="181" t="s">
        <v>344</v>
      </c>
      <c r="M56" s="311" t="s">
        <v>345</v>
      </c>
      <c r="N56" s="622" t="s">
        <v>346</v>
      </c>
      <c r="O56" s="690"/>
      <c r="P56" s="181" t="s">
        <v>344</v>
      </c>
      <c r="Q56" s="311" t="s">
        <v>345</v>
      </c>
      <c r="R56" s="622" t="s">
        <v>346</v>
      </c>
      <c r="S56" s="690"/>
    </row>
    <row r="57" spans="2:19" ht="30" customHeight="1" x14ac:dyDescent="0.25">
      <c r="B57" s="655"/>
      <c r="C57" s="758"/>
      <c r="D57" s="344"/>
      <c r="E57" s="199"/>
      <c r="F57" s="715"/>
      <c r="G57" s="716"/>
      <c r="H57" s="200"/>
      <c r="I57" s="201">
        <v>0.5</v>
      </c>
      <c r="J57" s="717" t="s">
        <v>453</v>
      </c>
      <c r="K57" s="718"/>
      <c r="L57" s="200"/>
      <c r="M57" s="201"/>
      <c r="N57" s="717"/>
      <c r="O57" s="718"/>
      <c r="P57" s="200"/>
      <c r="Q57" s="201"/>
      <c r="R57" s="717"/>
      <c r="S57" s="718"/>
    </row>
    <row r="58" spans="2:19" ht="30" customHeight="1" x14ac:dyDescent="0.25">
      <c r="B58" s="655"/>
      <c r="C58" s="756" t="s">
        <v>347</v>
      </c>
      <c r="D58" s="202" t="s">
        <v>346</v>
      </c>
      <c r="E58" s="301" t="s">
        <v>330</v>
      </c>
      <c r="F58" s="181" t="s">
        <v>309</v>
      </c>
      <c r="G58" s="302" t="s">
        <v>341</v>
      </c>
      <c r="H58" s="202" t="s">
        <v>346</v>
      </c>
      <c r="I58" s="301" t="s">
        <v>330</v>
      </c>
      <c r="J58" s="181" t="s">
        <v>309</v>
      </c>
      <c r="K58" s="302" t="s">
        <v>341</v>
      </c>
      <c r="L58" s="202" t="s">
        <v>346</v>
      </c>
      <c r="M58" s="301" t="s">
        <v>330</v>
      </c>
      <c r="N58" s="181" t="s">
        <v>309</v>
      </c>
      <c r="O58" s="302" t="s">
        <v>341</v>
      </c>
      <c r="P58" s="202" t="s">
        <v>346</v>
      </c>
      <c r="Q58" s="301" t="s">
        <v>330</v>
      </c>
      <c r="R58" s="181" t="s">
        <v>309</v>
      </c>
      <c r="S58" s="302" t="s">
        <v>341</v>
      </c>
    </row>
    <row r="59" spans="2:19" ht="30" customHeight="1" x14ac:dyDescent="0.25">
      <c r="B59" s="645"/>
      <c r="C59" s="769"/>
      <c r="D59" s="344"/>
      <c r="E59" s="304"/>
      <c r="F59" s="184"/>
      <c r="G59" s="207"/>
      <c r="H59" s="200" t="s">
        <v>458</v>
      </c>
      <c r="I59" s="209" t="s">
        <v>480</v>
      </c>
      <c r="J59" s="186" t="s">
        <v>485</v>
      </c>
      <c r="K59" s="210" t="s">
        <v>496</v>
      </c>
      <c r="L59" s="208"/>
      <c r="M59" s="209"/>
      <c r="N59" s="186"/>
      <c r="O59" s="210"/>
      <c r="P59" s="208"/>
      <c r="Q59" s="209"/>
      <c r="R59" s="186"/>
      <c r="S59" s="210"/>
    </row>
    <row r="60" spans="2:19" ht="30" customHeight="1" thickBot="1" x14ac:dyDescent="0.3">
      <c r="B60" s="170"/>
      <c r="C60" s="336"/>
      <c r="D60" s="193"/>
    </row>
    <row r="61" spans="2:19" ht="30" customHeight="1" thickBot="1" x14ac:dyDescent="0.3">
      <c r="B61" s="170"/>
      <c r="C61" s="334"/>
      <c r="D61" s="663" t="s">
        <v>1104</v>
      </c>
      <c r="E61" s="664"/>
      <c r="F61" s="664"/>
      <c r="G61" s="665"/>
      <c r="H61" s="663" t="s">
        <v>311</v>
      </c>
      <c r="I61" s="664"/>
      <c r="J61" s="664"/>
      <c r="K61" s="665"/>
      <c r="L61" s="664" t="s">
        <v>312</v>
      </c>
      <c r="M61" s="664"/>
      <c r="N61" s="664"/>
      <c r="O61" s="664"/>
      <c r="P61" s="663" t="s">
        <v>313</v>
      </c>
      <c r="Q61" s="664"/>
      <c r="R61" s="664"/>
      <c r="S61" s="665"/>
    </row>
    <row r="62" spans="2:19" ht="30" customHeight="1" x14ac:dyDescent="0.25">
      <c r="B62" s="747" t="s">
        <v>348</v>
      </c>
      <c r="C62" s="750" t="s">
        <v>349</v>
      </c>
      <c r="D62" s="703" t="s">
        <v>350</v>
      </c>
      <c r="E62" s="704"/>
      <c r="F62" s="618" t="s">
        <v>309</v>
      </c>
      <c r="G62" s="648"/>
      <c r="H62" s="705" t="s">
        <v>350</v>
      </c>
      <c r="I62" s="704"/>
      <c r="J62" s="618" t="s">
        <v>309</v>
      </c>
      <c r="K62" s="619"/>
      <c r="L62" s="705" t="s">
        <v>350</v>
      </c>
      <c r="M62" s="704"/>
      <c r="N62" s="618" t="s">
        <v>309</v>
      </c>
      <c r="O62" s="619"/>
      <c r="P62" s="705" t="s">
        <v>350</v>
      </c>
      <c r="Q62" s="704"/>
      <c r="R62" s="618" t="s">
        <v>309</v>
      </c>
      <c r="S62" s="619"/>
    </row>
    <row r="63" spans="2:19" ht="36.75" customHeight="1" x14ac:dyDescent="0.25">
      <c r="B63" s="749"/>
      <c r="C63" s="752"/>
      <c r="D63" s="770"/>
      <c r="E63" s="702"/>
      <c r="F63" s="669"/>
      <c r="G63" s="702"/>
      <c r="H63" s="771">
        <v>0.6</v>
      </c>
      <c r="I63" s="697"/>
      <c r="J63" s="688" t="s">
        <v>485</v>
      </c>
      <c r="K63" s="689"/>
      <c r="L63" s="696"/>
      <c r="M63" s="697"/>
      <c r="N63" s="688"/>
      <c r="O63" s="689"/>
      <c r="P63" s="696"/>
      <c r="Q63" s="697"/>
      <c r="R63" s="688"/>
      <c r="S63" s="689"/>
    </row>
    <row r="64" spans="2:19" ht="45" customHeight="1" x14ac:dyDescent="0.25">
      <c r="B64" s="644" t="s">
        <v>823</v>
      </c>
      <c r="C64" s="756" t="s">
        <v>351</v>
      </c>
      <c r="D64" s="181" t="s">
        <v>352</v>
      </c>
      <c r="E64" s="181" t="s">
        <v>353</v>
      </c>
      <c r="F64" s="622" t="s">
        <v>354</v>
      </c>
      <c r="G64" s="690"/>
      <c r="H64" s="212" t="s">
        <v>352</v>
      </c>
      <c r="I64" s="181" t="s">
        <v>353</v>
      </c>
      <c r="J64" s="698" t="s">
        <v>354</v>
      </c>
      <c r="K64" s="690"/>
      <c r="L64" s="212" t="s">
        <v>352</v>
      </c>
      <c r="M64" s="181" t="s">
        <v>353</v>
      </c>
      <c r="N64" s="698" t="s">
        <v>354</v>
      </c>
      <c r="O64" s="690"/>
      <c r="P64" s="212" t="s">
        <v>352</v>
      </c>
      <c r="Q64" s="181" t="s">
        <v>353</v>
      </c>
      <c r="R64" s="698" t="s">
        <v>354</v>
      </c>
      <c r="S64" s="690"/>
    </row>
    <row r="65" spans="2:19" ht="27" customHeight="1" x14ac:dyDescent="0.25">
      <c r="B65" s="645"/>
      <c r="C65" s="758"/>
      <c r="D65" s="344"/>
      <c r="E65" s="199"/>
      <c r="F65" s="699"/>
      <c r="G65" s="699"/>
      <c r="H65" s="200">
        <v>40000</v>
      </c>
      <c r="I65" s="201">
        <v>0.5</v>
      </c>
      <c r="J65" s="694" t="s">
        <v>497</v>
      </c>
      <c r="K65" s="695"/>
      <c r="L65" s="200"/>
      <c r="M65" s="201"/>
      <c r="N65" s="694"/>
      <c r="O65" s="695"/>
      <c r="P65" s="200"/>
      <c r="Q65" s="201"/>
      <c r="R65" s="694"/>
      <c r="S65" s="695"/>
    </row>
    <row r="66" spans="2:19" ht="33.75" customHeight="1" thickBot="1" x14ac:dyDescent="0.3">
      <c r="B66" s="170"/>
      <c r="C66" s="334"/>
    </row>
    <row r="67" spans="2:19" ht="37.5" customHeight="1" thickBot="1" x14ac:dyDescent="0.3">
      <c r="B67" s="170"/>
      <c r="C67" s="334"/>
      <c r="D67" s="663" t="s">
        <v>1104</v>
      </c>
      <c r="E67" s="664"/>
      <c r="F67" s="664"/>
      <c r="G67" s="665"/>
      <c r="H67" s="664" t="s">
        <v>311</v>
      </c>
      <c r="I67" s="664"/>
      <c r="J67" s="664"/>
      <c r="K67" s="665"/>
      <c r="L67" s="664" t="s">
        <v>311</v>
      </c>
      <c r="M67" s="664"/>
      <c r="N67" s="664"/>
      <c r="O67" s="665"/>
      <c r="P67" s="664" t="s">
        <v>311</v>
      </c>
      <c r="Q67" s="664"/>
      <c r="R67" s="664"/>
      <c r="S67" s="665"/>
    </row>
    <row r="68" spans="2:19" ht="30.75" customHeight="1" x14ac:dyDescent="0.25">
      <c r="B68" s="747" t="s">
        <v>824</v>
      </c>
      <c r="C68" s="750" t="s">
        <v>355</v>
      </c>
      <c r="D68" s="345" t="s">
        <v>356</v>
      </c>
      <c r="E68" s="195" t="s">
        <v>357</v>
      </c>
      <c r="F68" s="618" t="s">
        <v>358</v>
      </c>
      <c r="G68" s="619"/>
      <c r="H68" s="213" t="s">
        <v>356</v>
      </c>
      <c r="I68" s="195" t="s">
        <v>357</v>
      </c>
      <c r="J68" s="618" t="s">
        <v>358</v>
      </c>
      <c r="K68" s="619"/>
      <c r="L68" s="213" t="s">
        <v>356</v>
      </c>
      <c r="M68" s="195" t="s">
        <v>357</v>
      </c>
      <c r="N68" s="618" t="s">
        <v>358</v>
      </c>
      <c r="O68" s="619"/>
      <c r="P68" s="213" t="s">
        <v>356</v>
      </c>
      <c r="Q68" s="195" t="s">
        <v>357</v>
      </c>
      <c r="R68" s="618" t="s">
        <v>358</v>
      </c>
      <c r="S68" s="619"/>
    </row>
    <row r="69" spans="2:19" ht="24" customHeight="1" x14ac:dyDescent="0.25">
      <c r="B69" s="748"/>
      <c r="C69" s="752"/>
      <c r="D69" s="338"/>
      <c r="E69" s="215"/>
      <c r="F69" s="692"/>
      <c r="G69" s="693"/>
      <c r="H69" s="216" t="s">
        <v>482</v>
      </c>
      <c r="I69" s="217" t="s">
        <v>480</v>
      </c>
      <c r="J69" s="620" t="s">
        <v>490</v>
      </c>
      <c r="K69" s="621"/>
      <c r="L69" s="216"/>
      <c r="M69" s="217"/>
      <c r="N69" s="620"/>
      <c r="O69" s="621"/>
      <c r="P69" s="216"/>
      <c r="Q69" s="217"/>
      <c r="R69" s="620"/>
      <c r="S69" s="621"/>
    </row>
    <row r="70" spans="2:19" ht="29.25" customHeight="1" x14ac:dyDescent="0.25">
      <c r="B70" s="748"/>
      <c r="C70" s="750" t="s">
        <v>831</v>
      </c>
      <c r="D70" s="181" t="s">
        <v>309</v>
      </c>
      <c r="E70" s="308" t="s">
        <v>359</v>
      </c>
      <c r="F70" s="622" t="s">
        <v>360</v>
      </c>
      <c r="G70" s="690"/>
      <c r="H70" s="181" t="s">
        <v>309</v>
      </c>
      <c r="I70" s="308" t="s">
        <v>359</v>
      </c>
      <c r="J70" s="622" t="s">
        <v>360</v>
      </c>
      <c r="K70" s="690"/>
      <c r="L70" s="181" t="s">
        <v>309</v>
      </c>
      <c r="M70" s="308" t="s">
        <v>359</v>
      </c>
      <c r="N70" s="622" t="s">
        <v>360</v>
      </c>
      <c r="O70" s="690"/>
      <c r="P70" s="181" t="s">
        <v>309</v>
      </c>
      <c r="Q70" s="308" t="s">
        <v>359</v>
      </c>
      <c r="R70" s="622" t="s">
        <v>360</v>
      </c>
      <c r="S70" s="690"/>
    </row>
    <row r="71" spans="2:19" ht="20.25" customHeight="1" x14ac:dyDescent="0.25">
      <c r="B71" s="748"/>
      <c r="C71" s="751"/>
      <c r="D71" s="238"/>
      <c r="E71" s="215"/>
      <c r="F71" s="669"/>
      <c r="G71" s="670"/>
      <c r="H71" s="186" t="s">
        <v>430</v>
      </c>
      <c r="I71" s="217" t="s">
        <v>834</v>
      </c>
      <c r="J71" s="688" t="s">
        <v>499</v>
      </c>
      <c r="K71" s="689"/>
      <c r="L71" s="186"/>
      <c r="M71" s="217"/>
      <c r="N71" s="688"/>
      <c r="O71" s="689"/>
      <c r="P71" s="186"/>
      <c r="Q71" s="217"/>
      <c r="R71" s="688"/>
      <c r="S71" s="689"/>
    </row>
    <row r="72" spans="2:19" ht="20.25" customHeight="1" outlineLevel="1" x14ac:dyDescent="0.25">
      <c r="B72" s="748"/>
      <c r="C72" s="751"/>
      <c r="D72" s="238"/>
      <c r="E72" s="215"/>
      <c r="F72" s="669"/>
      <c r="G72" s="670"/>
      <c r="H72" s="186" t="s">
        <v>482</v>
      </c>
      <c r="I72" s="217" t="s">
        <v>834</v>
      </c>
      <c r="J72" s="688" t="s">
        <v>499</v>
      </c>
      <c r="K72" s="689"/>
      <c r="L72" s="186"/>
      <c r="M72" s="217"/>
      <c r="N72" s="688"/>
      <c r="O72" s="689"/>
      <c r="P72" s="186"/>
      <c r="Q72" s="217"/>
      <c r="R72" s="688"/>
      <c r="S72" s="689"/>
    </row>
    <row r="73" spans="2:19" ht="20.25" customHeight="1" outlineLevel="1" x14ac:dyDescent="0.25">
      <c r="B73" s="748"/>
      <c r="C73" s="751"/>
      <c r="D73" s="238"/>
      <c r="E73" s="215"/>
      <c r="F73" s="669"/>
      <c r="G73" s="670"/>
      <c r="H73" s="186"/>
      <c r="I73" s="217"/>
      <c r="J73" s="688"/>
      <c r="K73" s="689"/>
      <c r="L73" s="186"/>
      <c r="M73" s="217"/>
      <c r="N73" s="688"/>
      <c r="O73" s="689"/>
      <c r="P73" s="186"/>
      <c r="Q73" s="217"/>
      <c r="R73" s="688"/>
      <c r="S73" s="689"/>
    </row>
    <row r="74" spans="2:19" ht="20.25" customHeight="1" outlineLevel="1" x14ac:dyDescent="0.25">
      <c r="B74" s="748"/>
      <c r="C74" s="751"/>
      <c r="D74" s="238"/>
      <c r="E74" s="215"/>
      <c r="F74" s="669"/>
      <c r="G74" s="670"/>
      <c r="H74" s="186"/>
      <c r="I74" s="217"/>
      <c r="J74" s="688"/>
      <c r="K74" s="689"/>
      <c r="L74" s="186"/>
      <c r="M74" s="217"/>
      <c r="N74" s="688"/>
      <c r="O74" s="689"/>
      <c r="P74" s="186"/>
      <c r="Q74" s="217"/>
      <c r="R74" s="688"/>
      <c r="S74" s="689"/>
    </row>
    <row r="75" spans="2:19" ht="20.25" customHeight="1" outlineLevel="1" x14ac:dyDescent="0.25">
      <c r="B75" s="748"/>
      <c r="C75" s="751"/>
      <c r="D75" s="238"/>
      <c r="E75" s="215"/>
      <c r="F75" s="669"/>
      <c r="G75" s="670"/>
      <c r="H75" s="186"/>
      <c r="I75" s="217"/>
      <c r="J75" s="688"/>
      <c r="K75" s="689"/>
      <c r="L75" s="186"/>
      <c r="M75" s="217"/>
      <c r="N75" s="688"/>
      <c r="O75" s="689"/>
      <c r="P75" s="186"/>
      <c r="Q75" s="217"/>
      <c r="R75" s="688"/>
      <c r="S75" s="689"/>
    </row>
    <row r="76" spans="2:19" ht="20.25" customHeight="1" outlineLevel="1" x14ac:dyDescent="0.25">
      <c r="B76" s="749"/>
      <c r="C76" s="752"/>
      <c r="D76" s="238"/>
      <c r="E76" s="215"/>
      <c r="F76" s="669"/>
      <c r="G76" s="670"/>
      <c r="H76" s="186"/>
      <c r="I76" s="217"/>
      <c r="J76" s="688"/>
      <c r="K76" s="689"/>
      <c r="L76" s="186"/>
      <c r="M76" s="217"/>
      <c r="N76" s="688"/>
      <c r="O76" s="689"/>
      <c r="P76" s="186"/>
      <c r="Q76" s="217"/>
      <c r="R76" s="688"/>
      <c r="S76" s="689"/>
    </row>
    <row r="77" spans="2:19" ht="27.75" customHeight="1" x14ac:dyDescent="0.25">
      <c r="B77" s="644" t="s">
        <v>361</v>
      </c>
      <c r="C77" s="772" t="s">
        <v>657</v>
      </c>
      <c r="D77" s="311" t="s">
        <v>362</v>
      </c>
      <c r="E77" s="622" t="s">
        <v>346</v>
      </c>
      <c r="F77" s="623"/>
      <c r="G77" s="182" t="s">
        <v>309</v>
      </c>
      <c r="H77" s="311" t="s">
        <v>362</v>
      </c>
      <c r="I77" s="622" t="s">
        <v>346</v>
      </c>
      <c r="J77" s="623"/>
      <c r="K77" s="182" t="s">
        <v>309</v>
      </c>
      <c r="L77" s="311" t="s">
        <v>362</v>
      </c>
      <c r="M77" s="622" t="s">
        <v>346</v>
      </c>
      <c r="N77" s="623"/>
      <c r="O77" s="182" t="s">
        <v>309</v>
      </c>
      <c r="P77" s="311" t="s">
        <v>362</v>
      </c>
      <c r="Q77" s="622" t="s">
        <v>346</v>
      </c>
      <c r="R77" s="623"/>
      <c r="S77" s="182" t="s">
        <v>309</v>
      </c>
    </row>
    <row r="78" spans="2:19" ht="21" customHeight="1" x14ac:dyDescent="0.25">
      <c r="B78" s="655"/>
      <c r="C78" s="772"/>
      <c r="D78" s="310"/>
      <c r="E78" s="682"/>
      <c r="F78" s="683"/>
      <c r="G78" s="219"/>
      <c r="H78" s="309"/>
      <c r="I78" s="684" t="s">
        <v>459</v>
      </c>
      <c r="J78" s="685"/>
      <c r="K78" s="221" t="s">
        <v>430</v>
      </c>
      <c r="L78" s="309"/>
      <c r="M78" s="684"/>
      <c r="N78" s="685"/>
      <c r="O78" s="221"/>
      <c r="P78" s="309"/>
      <c r="Q78" s="684"/>
      <c r="R78" s="685"/>
      <c r="S78" s="221"/>
    </row>
    <row r="79" spans="2:19" ht="21" customHeight="1" outlineLevel="1" x14ac:dyDescent="0.25">
      <c r="B79" s="655"/>
      <c r="C79" s="772"/>
      <c r="D79" s="310"/>
      <c r="E79" s="682"/>
      <c r="F79" s="683"/>
      <c r="G79" s="219"/>
      <c r="H79" s="309"/>
      <c r="I79" s="684" t="s">
        <v>459</v>
      </c>
      <c r="J79" s="685"/>
      <c r="K79" s="221" t="s">
        <v>482</v>
      </c>
      <c r="L79" s="309"/>
      <c r="M79" s="684"/>
      <c r="N79" s="685"/>
      <c r="O79" s="221"/>
      <c r="P79" s="309"/>
      <c r="Q79" s="684"/>
      <c r="R79" s="685"/>
      <c r="S79" s="221"/>
    </row>
    <row r="80" spans="2:19" ht="21" customHeight="1" outlineLevel="1" x14ac:dyDescent="0.25">
      <c r="B80" s="655"/>
      <c r="C80" s="772"/>
      <c r="D80" s="310"/>
      <c r="E80" s="682"/>
      <c r="F80" s="683"/>
      <c r="G80" s="219"/>
      <c r="H80" s="309"/>
      <c r="I80" s="684" t="s">
        <v>459</v>
      </c>
      <c r="J80" s="685"/>
      <c r="K80" s="221" t="s">
        <v>469</v>
      </c>
      <c r="L80" s="309"/>
      <c r="M80" s="684"/>
      <c r="N80" s="685"/>
      <c r="O80" s="221"/>
      <c r="P80" s="309"/>
      <c r="Q80" s="684"/>
      <c r="R80" s="685"/>
      <c r="S80" s="221"/>
    </row>
    <row r="81" spans="2:19" ht="21" customHeight="1" outlineLevel="1" x14ac:dyDescent="0.25">
      <c r="B81" s="655"/>
      <c r="C81" s="772"/>
      <c r="D81" s="310"/>
      <c r="E81" s="682"/>
      <c r="F81" s="683"/>
      <c r="G81" s="219"/>
      <c r="H81" s="309"/>
      <c r="I81" s="684"/>
      <c r="J81" s="685"/>
      <c r="K81" s="221"/>
      <c r="L81" s="309"/>
      <c r="M81" s="684"/>
      <c r="N81" s="685"/>
      <c r="O81" s="221"/>
      <c r="P81" s="309"/>
      <c r="Q81" s="684"/>
      <c r="R81" s="685"/>
      <c r="S81" s="221"/>
    </row>
    <row r="82" spans="2:19" ht="21" customHeight="1" outlineLevel="1" x14ac:dyDescent="0.25">
      <c r="B82" s="655"/>
      <c r="C82" s="772"/>
      <c r="D82" s="310"/>
      <c r="E82" s="682"/>
      <c r="F82" s="683"/>
      <c r="G82" s="219"/>
      <c r="H82" s="309"/>
      <c r="I82" s="684"/>
      <c r="J82" s="685"/>
      <c r="K82" s="221"/>
      <c r="L82" s="309"/>
      <c r="M82" s="684"/>
      <c r="N82" s="685"/>
      <c r="O82" s="221"/>
      <c r="P82" s="309"/>
      <c r="Q82" s="684"/>
      <c r="R82" s="685"/>
      <c r="S82" s="221"/>
    </row>
    <row r="83" spans="2:19" ht="21" customHeight="1" outlineLevel="1" x14ac:dyDescent="0.25">
      <c r="B83" s="645"/>
      <c r="C83" s="772"/>
      <c r="D83" s="310"/>
      <c r="E83" s="682"/>
      <c r="F83" s="683"/>
      <c r="G83" s="219"/>
      <c r="H83" s="309"/>
      <c r="I83" s="684"/>
      <c r="J83" s="685"/>
      <c r="K83" s="221"/>
      <c r="L83" s="309"/>
      <c r="M83" s="684"/>
      <c r="N83" s="685"/>
      <c r="O83" s="221"/>
      <c r="P83" s="309"/>
      <c r="Q83" s="684"/>
      <c r="R83" s="685"/>
      <c r="S83" s="221"/>
    </row>
    <row r="84" spans="2:19" ht="31.5" customHeight="1" thickBot="1" x14ac:dyDescent="0.3">
      <c r="B84" s="170"/>
      <c r="C84" s="337"/>
      <c r="D84" s="193"/>
    </row>
    <row r="85" spans="2:19" ht="30.75" customHeight="1" thickBot="1" x14ac:dyDescent="0.3">
      <c r="B85" s="170"/>
      <c r="C85" s="334"/>
      <c r="D85" s="663" t="s">
        <v>1104</v>
      </c>
      <c r="E85" s="664"/>
      <c r="F85" s="664"/>
      <c r="G85" s="665"/>
      <c r="H85" s="626" t="s">
        <v>310</v>
      </c>
      <c r="I85" s="627"/>
      <c r="J85" s="627"/>
      <c r="K85" s="628"/>
      <c r="L85" s="626" t="s">
        <v>310</v>
      </c>
      <c r="M85" s="627"/>
      <c r="N85" s="627"/>
      <c r="O85" s="678"/>
      <c r="P85" s="679" t="s">
        <v>310</v>
      </c>
      <c r="Q85" s="627"/>
      <c r="R85" s="627"/>
      <c r="S85" s="628"/>
    </row>
    <row r="86" spans="2:19" ht="30.75" customHeight="1" x14ac:dyDescent="0.25">
      <c r="B86" s="656" t="s">
        <v>825</v>
      </c>
      <c r="C86" s="750" t="s">
        <v>363</v>
      </c>
      <c r="D86" s="618" t="s">
        <v>364</v>
      </c>
      <c r="E86" s="680"/>
      <c r="F86" s="195" t="s">
        <v>309</v>
      </c>
      <c r="G86" s="223" t="s">
        <v>346</v>
      </c>
      <c r="H86" s="681" t="s">
        <v>364</v>
      </c>
      <c r="I86" s="680"/>
      <c r="J86" s="195" t="s">
        <v>309</v>
      </c>
      <c r="K86" s="223" t="s">
        <v>346</v>
      </c>
      <c r="L86" s="681" t="s">
        <v>364</v>
      </c>
      <c r="M86" s="680"/>
      <c r="N86" s="195" t="s">
        <v>309</v>
      </c>
      <c r="O86" s="223" t="s">
        <v>346</v>
      </c>
      <c r="P86" s="681" t="s">
        <v>364</v>
      </c>
      <c r="Q86" s="680"/>
      <c r="R86" s="195" t="s">
        <v>309</v>
      </c>
      <c r="S86" s="223" t="s">
        <v>346</v>
      </c>
    </row>
    <row r="87" spans="2:19" ht="29.25" customHeight="1" x14ac:dyDescent="0.25">
      <c r="B87" s="657"/>
      <c r="C87" s="752"/>
      <c r="D87" s="669"/>
      <c r="E87" s="686"/>
      <c r="F87" s="214"/>
      <c r="G87" s="224"/>
      <c r="H87" s="307"/>
      <c r="I87" s="306"/>
      <c r="J87" s="216"/>
      <c r="K87" s="227"/>
      <c r="L87" s="307"/>
      <c r="M87" s="306"/>
      <c r="N87" s="216"/>
      <c r="O87" s="227"/>
      <c r="P87" s="307"/>
      <c r="Q87" s="306"/>
      <c r="R87" s="216"/>
      <c r="S87" s="227"/>
    </row>
    <row r="88" spans="2:19" ht="35.25" customHeight="1" x14ac:dyDescent="0.25">
      <c r="B88" s="773" t="s">
        <v>365</v>
      </c>
      <c r="C88" s="756" t="s">
        <v>832</v>
      </c>
      <c r="D88" s="181" t="s">
        <v>367</v>
      </c>
      <c r="E88" s="181" t="s">
        <v>368</v>
      </c>
      <c r="F88" s="311" t="s">
        <v>369</v>
      </c>
      <c r="G88" s="182" t="s">
        <v>370</v>
      </c>
      <c r="H88" s="181" t="s">
        <v>367</v>
      </c>
      <c r="I88" s="181" t="s">
        <v>368</v>
      </c>
      <c r="J88" s="311" t="s">
        <v>369</v>
      </c>
      <c r="K88" s="182" t="s">
        <v>370</v>
      </c>
      <c r="L88" s="181" t="s">
        <v>367</v>
      </c>
      <c r="M88" s="181" t="s">
        <v>368</v>
      </c>
      <c r="N88" s="311" t="s">
        <v>369</v>
      </c>
      <c r="O88" s="182" t="s">
        <v>370</v>
      </c>
      <c r="P88" s="181" t="s">
        <v>367</v>
      </c>
      <c r="Q88" s="181" t="s">
        <v>368</v>
      </c>
      <c r="R88" s="311" t="s">
        <v>369</v>
      </c>
      <c r="S88" s="182" t="s">
        <v>370</v>
      </c>
    </row>
    <row r="89" spans="2:19" ht="16.5" customHeight="1" x14ac:dyDescent="0.25">
      <c r="B89" s="773"/>
      <c r="C89" s="757"/>
      <c r="D89" s="761"/>
      <c r="E89" s="673"/>
      <c r="F89" s="671"/>
      <c r="G89" s="675"/>
      <c r="H89" s="629"/>
      <c r="I89" s="629"/>
      <c r="J89" s="629"/>
      <c r="K89" s="631"/>
      <c r="L89" s="629"/>
      <c r="M89" s="629"/>
      <c r="N89" s="629"/>
      <c r="O89" s="631"/>
      <c r="P89" s="629"/>
      <c r="Q89" s="629"/>
      <c r="R89" s="629"/>
      <c r="S89" s="631"/>
    </row>
    <row r="90" spans="2:19" ht="16.5" customHeight="1" x14ac:dyDescent="0.25">
      <c r="B90" s="773"/>
      <c r="C90" s="757"/>
      <c r="D90" s="762"/>
      <c r="E90" s="674"/>
      <c r="F90" s="672"/>
      <c r="G90" s="676"/>
      <c r="H90" s="630"/>
      <c r="I90" s="630"/>
      <c r="J90" s="630"/>
      <c r="K90" s="632"/>
      <c r="L90" s="630"/>
      <c r="M90" s="630"/>
      <c r="N90" s="630"/>
      <c r="O90" s="632"/>
      <c r="P90" s="630"/>
      <c r="Q90" s="630"/>
      <c r="R90" s="630"/>
      <c r="S90" s="632"/>
    </row>
    <row r="91" spans="2:19" ht="36" outlineLevel="1" x14ac:dyDescent="0.25">
      <c r="B91" s="773"/>
      <c r="C91" s="757"/>
      <c r="D91" s="181" t="s">
        <v>367</v>
      </c>
      <c r="E91" s="181" t="s">
        <v>368</v>
      </c>
      <c r="F91" s="311" t="s">
        <v>369</v>
      </c>
      <c r="G91" s="182" t="s">
        <v>370</v>
      </c>
      <c r="H91" s="181" t="s">
        <v>367</v>
      </c>
      <c r="I91" s="181" t="s">
        <v>368</v>
      </c>
      <c r="J91" s="311" t="s">
        <v>369</v>
      </c>
      <c r="K91" s="182" t="s">
        <v>370</v>
      </c>
      <c r="L91" s="181" t="s">
        <v>367</v>
      </c>
      <c r="M91" s="181" t="s">
        <v>368</v>
      </c>
      <c r="N91" s="311" t="s">
        <v>369</v>
      </c>
      <c r="O91" s="182" t="s">
        <v>370</v>
      </c>
      <c r="P91" s="181" t="s">
        <v>367</v>
      </c>
      <c r="Q91" s="181" t="s">
        <v>368</v>
      </c>
      <c r="R91" s="311" t="s">
        <v>369</v>
      </c>
      <c r="S91" s="182" t="s">
        <v>370</v>
      </c>
    </row>
    <row r="92" spans="2:19" ht="16.5" customHeight="1" outlineLevel="1" x14ac:dyDescent="0.25">
      <c r="B92" s="773"/>
      <c r="C92" s="757"/>
      <c r="D92" s="761"/>
      <c r="E92" s="673"/>
      <c r="F92" s="671"/>
      <c r="G92" s="675"/>
      <c r="H92" s="629"/>
      <c r="I92" s="629"/>
      <c r="J92" s="629"/>
      <c r="K92" s="631"/>
      <c r="L92" s="629"/>
      <c r="M92" s="629"/>
      <c r="N92" s="629"/>
      <c r="O92" s="631"/>
      <c r="P92" s="629"/>
      <c r="Q92" s="629"/>
      <c r="R92" s="629"/>
      <c r="S92" s="631"/>
    </row>
    <row r="93" spans="2:19" ht="16.5" customHeight="1" outlineLevel="1" x14ac:dyDescent="0.25">
      <c r="B93" s="773"/>
      <c r="C93" s="757"/>
      <c r="D93" s="762"/>
      <c r="E93" s="674"/>
      <c r="F93" s="672"/>
      <c r="G93" s="676"/>
      <c r="H93" s="630"/>
      <c r="I93" s="630"/>
      <c r="J93" s="630"/>
      <c r="K93" s="632"/>
      <c r="L93" s="630"/>
      <c r="M93" s="630"/>
      <c r="N93" s="630"/>
      <c r="O93" s="632"/>
      <c r="P93" s="630"/>
      <c r="Q93" s="630"/>
      <c r="R93" s="630"/>
      <c r="S93" s="632"/>
    </row>
    <row r="94" spans="2:19" ht="36" outlineLevel="1" x14ac:dyDescent="0.25">
      <c r="B94" s="773"/>
      <c r="C94" s="757"/>
      <c r="D94" s="181" t="s">
        <v>367</v>
      </c>
      <c r="E94" s="181" t="s">
        <v>368</v>
      </c>
      <c r="F94" s="311" t="s">
        <v>369</v>
      </c>
      <c r="G94" s="182" t="s">
        <v>370</v>
      </c>
      <c r="H94" s="181" t="s">
        <v>367</v>
      </c>
      <c r="I94" s="181" t="s">
        <v>368</v>
      </c>
      <c r="J94" s="311" t="s">
        <v>369</v>
      </c>
      <c r="K94" s="182" t="s">
        <v>370</v>
      </c>
      <c r="L94" s="181" t="s">
        <v>367</v>
      </c>
      <c r="M94" s="181" t="s">
        <v>368</v>
      </c>
      <c r="N94" s="311" t="s">
        <v>369</v>
      </c>
      <c r="O94" s="182" t="s">
        <v>370</v>
      </c>
      <c r="P94" s="181" t="s">
        <v>367</v>
      </c>
      <c r="Q94" s="181" t="s">
        <v>368</v>
      </c>
      <c r="R94" s="311" t="s">
        <v>369</v>
      </c>
      <c r="S94" s="182" t="s">
        <v>370</v>
      </c>
    </row>
    <row r="95" spans="2:19" ht="16.5" customHeight="1" outlineLevel="1" x14ac:dyDescent="0.25">
      <c r="B95" s="773"/>
      <c r="C95" s="757"/>
      <c r="D95" s="761"/>
      <c r="E95" s="673"/>
      <c r="F95" s="671"/>
      <c r="G95" s="675"/>
      <c r="H95" s="629"/>
      <c r="I95" s="629"/>
      <c r="J95" s="629"/>
      <c r="K95" s="631"/>
      <c r="L95" s="629"/>
      <c r="M95" s="629"/>
      <c r="N95" s="629"/>
      <c r="O95" s="631"/>
      <c r="P95" s="629"/>
      <c r="Q95" s="629"/>
      <c r="R95" s="629"/>
      <c r="S95" s="631"/>
    </row>
    <row r="96" spans="2:19" ht="16.5" customHeight="1" outlineLevel="1" x14ac:dyDescent="0.25">
      <c r="B96" s="773"/>
      <c r="C96" s="757"/>
      <c r="D96" s="762"/>
      <c r="E96" s="674"/>
      <c r="F96" s="672"/>
      <c r="G96" s="676"/>
      <c r="H96" s="630"/>
      <c r="I96" s="630"/>
      <c r="J96" s="630"/>
      <c r="K96" s="632"/>
      <c r="L96" s="630"/>
      <c r="M96" s="630"/>
      <c r="N96" s="630"/>
      <c r="O96" s="632"/>
      <c r="P96" s="630"/>
      <c r="Q96" s="630"/>
      <c r="R96" s="630"/>
      <c r="S96" s="632"/>
    </row>
    <row r="97" spans="2:19" ht="36" outlineLevel="1" x14ac:dyDescent="0.25">
      <c r="B97" s="773"/>
      <c r="C97" s="757"/>
      <c r="D97" s="181" t="s">
        <v>367</v>
      </c>
      <c r="E97" s="181" t="s">
        <v>368</v>
      </c>
      <c r="F97" s="311" t="s">
        <v>369</v>
      </c>
      <c r="G97" s="182" t="s">
        <v>370</v>
      </c>
      <c r="H97" s="181" t="s">
        <v>367</v>
      </c>
      <c r="I97" s="181" t="s">
        <v>368</v>
      </c>
      <c r="J97" s="311" t="s">
        <v>369</v>
      </c>
      <c r="K97" s="182" t="s">
        <v>370</v>
      </c>
      <c r="L97" s="181" t="s">
        <v>367</v>
      </c>
      <c r="M97" s="181" t="s">
        <v>368</v>
      </c>
      <c r="N97" s="311" t="s">
        <v>369</v>
      </c>
      <c r="O97" s="182" t="s">
        <v>370</v>
      </c>
      <c r="P97" s="181" t="s">
        <v>367</v>
      </c>
      <c r="Q97" s="181" t="s">
        <v>368</v>
      </c>
      <c r="R97" s="311" t="s">
        <v>369</v>
      </c>
      <c r="S97" s="182" t="s">
        <v>370</v>
      </c>
    </row>
    <row r="98" spans="2:19" ht="16.5" customHeight="1" outlineLevel="1" x14ac:dyDescent="0.25">
      <c r="B98" s="773"/>
      <c r="C98" s="757"/>
      <c r="D98" s="761"/>
      <c r="E98" s="673"/>
      <c r="F98" s="671"/>
      <c r="G98" s="675"/>
      <c r="H98" s="629"/>
      <c r="I98" s="629"/>
      <c r="J98" s="629"/>
      <c r="K98" s="631"/>
      <c r="L98" s="629"/>
      <c r="M98" s="629"/>
      <c r="N98" s="629"/>
      <c r="O98" s="631"/>
      <c r="P98" s="629"/>
      <c r="Q98" s="629"/>
      <c r="R98" s="629"/>
      <c r="S98" s="631"/>
    </row>
    <row r="99" spans="2:19" ht="16.5" customHeight="1" outlineLevel="1" x14ac:dyDescent="0.25">
      <c r="B99" s="773"/>
      <c r="C99" s="758"/>
      <c r="D99" s="762"/>
      <c r="E99" s="674"/>
      <c r="F99" s="672"/>
      <c r="G99" s="676"/>
      <c r="H99" s="630"/>
      <c r="I99" s="630"/>
      <c r="J99" s="630"/>
      <c r="K99" s="632"/>
      <c r="L99" s="630"/>
      <c r="M99" s="630"/>
      <c r="N99" s="630"/>
      <c r="O99" s="632"/>
      <c r="P99" s="630"/>
      <c r="Q99" s="630"/>
      <c r="R99" s="630"/>
      <c r="S99" s="632"/>
    </row>
    <row r="100" spans="2:19" ht="15.75" thickBot="1" x14ac:dyDescent="0.3">
      <c r="B100" s="170"/>
      <c r="C100" s="334"/>
    </row>
    <row r="101" spans="2:19" ht="15.75" thickBot="1" x14ac:dyDescent="0.3">
      <c r="B101" s="417"/>
      <c r="C101" s="334"/>
      <c r="D101" s="663" t="s">
        <v>1104</v>
      </c>
      <c r="E101" s="664"/>
      <c r="F101" s="664"/>
      <c r="G101" s="665"/>
      <c r="H101" s="626" t="s">
        <v>371</v>
      </c>
      <c r="I101" s="627"/>
      <c r="J101" s="627"/>
      <c r="K101" s="628"/>
      <c r="L101" s="626" t="s">
        <v>312</v>
      </c>
      <c r="M101" s="627"/>
      <c r="N101" s="627"/>
      <c r="O101" s="628"/>
      <c r="P101" s="626" t="s">
        <v>313</v>
      </c>
      <c r="Q101" s="627"/>
      <c r="R101" s="627"/>
      <c r="S101" s="628"/>
    </row>
    <row r="102" spans="2:19" ht="33.75" customHeight="1" x14ac:dyDescent="0.25">
      <c r="B102" s="774" t="s">
        <v>826</v>
      </c>
      <c r="C102" s="750" t="s">
        <v>372</v>
      </c>
      <c r="D102" s="300" t="s">
        <v>373</v>
      </c>
      <c r="E102" s="229" t="s">
        <v>374</v>
      </c>
      <c r="F102" s="618" t="s">
        <v>375</v>
      </c>
      <c r="G102" s="619"/>
      <c r="H102" s="303" t="s">
        <v>373</v>
      </c>
      <c r="I102" s="229" t="s">
        <v>374</v>
      </c>
      <c r="J102" s="618" t="s">
        <v>375</v>
      </c>
      <c r="K102" s="619"/>
      <c r="L102" s="303" t="s">
        <v>373</v>
      </c>
      <c r="M102" s="229" t="s">
        <v>374</v>
      </c>
      <c r="N102" s="618" t="s">
        <v>375</v>
      </c>
      <c r="O102" s="619"/>
      <c r="P102" s="303" t="s">
        <v>373</v>
      </c>
      <c r="Q102" s="229" t="s">
        <v>374</v>
      </c>
      <c r="R102" s="618" t="s">
        <v>375</v>
      </c>
      <c r="S102" s="619"/>
    </row>
    <row r="103" spans="2:19" ht="21.75" customHeight="1" x14ac:dyDescent="0.25">
      <c r="B103" s="775"/>
      <c r="C103" s="752"/>
      <c r="D103" s="346"/>
      <c r="E103" s="231"/>
      <c r="F103" s="669"/>
      <c r="G103" s="670"/>
      <c r="H103" s="346">
        <v>1140</v>
      </c>
      <c r="I103" s="233">
        <v>0.5</v>
      </c>
      <c r="J103" s="633"/>
      <c r="K103" s="634"/>
      <c r="L103" s="232"/>
      <c r="M103" s="233"/>
      <c r="N103" s="633"/>
      <c r="O103" s="634"/>
      <c r="P103" s="232"/>
      <c r="Q103" s="233"/>
      <c r="R103" s="633"/>
      <c r="S103" s="634"/>
    </row>
    <row r="104" spans="2:19" ht="40.5" customHeight="1" x14ac:dyDescent="0.25">
      <c r="B104" s="775"/>
      <c r="C104" s="777" t="s">
        <v>376</v>
      </c>
      <c r="D104" s="301" t="s">
        <v>373</v>
      </c>
      <c r="E104" s="181" t="s">
        <v>374</v>
      </c>
      <c r="F104" s="181" t="s">
        <v>377</v>
      </c>
      <c r="G104" s="302" t="s">
        <v>378</v>
      </c>
      <c r="H104" s="234" t="s">
        <v>373</v>
      </c>
      <c r="I104" s="181" t="s">
        <v>374</v>
      </c>
      <c r="J104" s="181" t="s">
        <v>377</v>
      </c>
      <c r="K104" s="302" t="s">
        <v>378</v>
      </c>
      <c r="L104" s="234" t="s">
        <v>373</v>
      </c>
      <c r="M104" s="181" t="s">
        <v>374</v>
      </c>
      <c r="N104" s="181" t="s">
        <v>377</v>
      </c>
      <c r="O104" s="302" t="s">
        <v>378</v>
      </c>
      <c r="P104" s="234" t="s">
        <v>373</v>
      </c>
      <c r="Q104" s="181" t="s">
        <v>374</v>
      </c>
      <c r="R104" s="181" t="s">
        <v>377</v>
      </c>
      <c r="S104" s="302" t="s">
        <v>378</v>
      </c>
    </row>
    <row r="105" spans="2:19" ht="21.75" customHeight="1" x14ac:dyDescent="0.25">
      <c r="B105" s="775"/>
      <c r="C105" s="778"/>
      <c r="D105" s="346"/>
      <c r="E105" s="199"/>
      <c r="F105" s="215"/>
      <c r="G105" s="224"/>
      <c r="H105" s="346"/>
      <c r="I105" s="199"/>
      <c r="J105" s="217"/>
      <c r="K105" s="227" t="s">
        <v>430</v>
      </c>
      <c r="L105" s="232"/>
      <c r="M105" s="201"/>
      <c r="N105" s="217"/>
      <c r="O105" s="227"/>
      <c r="P105" s="232"/>
      <c r="Q105" s="201"/>
      <c r="R105" s="217"/>
      <c r="S105" s="227"/>
    </row>
    <row r="106" spans="2:19" ht="27.75" customHeight="1" outlineLevel="1" x14ac:dyDescent="0.25">
      <c r="B106" s="775"/>
      <c r="C106" s="778"/>
      <c r="D106" s="301" t="s">
        <v>373</v>
      </c>
      <c r="E106" s="181" t="s">
        <v>374</v>
      </c>
      <c r="F106" s="181" t="s">
        <v>377</v>
      </c>
      <c r="G106" s="302" t="s">
        <v>378</v>
      </c>
      <c r="H106" s="234" t="s">
        <v>373</v>
      </c>
      <c r="I106" s="181" t="s">
        <v>374</v>
      </c>
      <c r="J106" s="181" t="s">
        <v>377</v>
      </c>
      <c r="K106" s="302" t="s">
        <v>378</v>
      </c>
      <c r="L106" s="234" t="s">
        <v>373</v>
      </c>
      <c r="M106" s="181" t="s">
        <v>374</v>
      </c>
      <c r="N106" s="181" t="s">
        <v>377</v>
      </c>
      <c r="O106" s="302" t="s">
        <v>378</v>
      </c>
      <c r="P106" s="234" t="s">
        <v>373</v>
      </c>
      <c r="Q106" s="181" t="s">
        <v>374</v>
      </c>
      <c r="R106" s="181" t="s">
        <v>377</v>
      </c>
      <c r="S106" s="302" t="s">
        <v>378</v>
      </c>
    </row>
    <row r="107" spans="2:19" ht="19.5" customHeight="1" outlineLevel="1" x14ac:dyDescent="0.25">
      <c r="B107" s="775"/>
      <c r="C107" s="778"/>
      <c r="D107" s="346"/>
      <c r="E107" s="199"/>
      <c r="F107" s="215"/>
      <c r="G107" s="224"/>
      <c r="H107" s="232"/>
      <c r="I107" s="201"/>
      <c r="J107" s="217"/>
      <c r="K107" s="227" t="s">
        <v>479</v>
      </c>
      <c r="L107" s="232"/>
      <c r="M107" s="201"/>
      <c r="N107" s="217"/>
      <c r="O107" s="227"/>
      <c r="P107" s="232"/>
      <c r="Q107" s="201"/>
      <c r="R107" s="217"/>
      <c r="S107" s="227"/>
    </row>
    <row r="108" spans="2:19" ht="27.75" customHeight="1" outlineLevel="1" x14ac:dyDescent="0.25">
      <c r="B108" s="775"/>
      <c r="C108" s="778"/>
      <c r="D108" s="301" t="s">
        <v>373</v>
      </c>
      <c r="E108" s="181" t="s">
        <v>374</v>
      </c>
      <c r="F108" s="181" t="s">
        <v>377</v>
      </c>
      <c r="G108" s="302" t="s">
        <v>378</v>
      </c>
      <c r="H108" s="234" t="s">
        <v>373</v>
      </c>
      <c r="I108" s="181" t="s">
        <v>374</v>
      </c>
      <c r="J108" s="181" t="s">
        <v>377</v>
      </c>
      <c r="K108" s="302" t="s">
        <v>378</v>
      </c>
      <c r="L108" s="234" t="s">
        <v>373</v>
      </c>
      <c r="M108" s="181" t="s">
        <v>374</v>
      </c>
      <c r="N108" s="181" t="s">
        <v>377</v>
      </c>
      <c r="O108" s="302" t="s">
        <v>378</v>
      </c>
      <c r="P108" s="234" t="s">
        <v>373</v>
      </c>
      <c r="Q108" s="181" t="s">
        <v>374</v>
      </c>
      <c r="R108" s="181" t="s">
        <v>377</v>
      </c>
      <c r="S108" s="302" t="s">
        <v>378</v>
      </c>
    </row>
    <row r="109" spans="2:19" ht="21.75" customHeight="1" outlineLevel="1" x14ac:dyDescent="0.25">
      <c r="B109" s="775"/>
      <c r="C109" s="778"/>
      <c r="D109" s="346"/>
      <c r="E109" s="199"/>
      <c r="F109" s="215"/>
      <c r="G109" s="224"/>
      <c r="H109" s="346"/>
      <c r="I109" s="201"/>
      <c r="J109" s="217"/>
      <c r="K109" s="227" t="s">
        <v>456</v>
      </c>
      <c r="L109" s="232"/>
      <c r="M109" s="201"/>
      <c r="N109" s="217"/>
      <c r="O109" s="227"/>
      <c r="P109" s="232"/>
      <c r="Q109" s="201"/>
      <c r="R109" s="217"/>
      <c r="S109" s="227"/>
    </row>
    <row r="110" spans="2:19" ht="27.75" customHeight="1" outlineLevel="1" x14ac:dyDescent="0.25">
      <c r="B110" s="775"/>
      <c r="C110" s="778"/>
      <c r="D110" s="301" t="s">
        <v>373</v>
      </c>
      <c r="E110" s="181" t="s">
        <v>374</v>
      </c>
      <c r="F110" s="181" t="s">
        <v>377</v>
      </c>
      <c r="G110" s="302" t="s">
        <v>378</v>
      </c>
      <c r="H110" s="234" t="s">
        <v>373</v>
      </c>
      <c r="I110" s="181" t="s">
        <v>374</v>
      </c>
      <c r="J110" s="181" t="s">
        <v>377</v>
      </c>
      <c r="K110" s="302" t="s">
        <v>378</v>
      </c>
      <c r="L110" s="234" t="s">
        <v>373</v>
      </c>
      <c r="M110" s="181" t="s">
        <v>374</v>
      </c>
      <c r="N110" s="181" t="s">
        <v>377</v>
      </c>
      <c r="O110" s="302" t="s">
        <v>378</v>
      </c>
      <c r="P110" s="234" t="s">
        <v>373</v>
      </c>
      <c r="Q110" s="181" t="s">
        <v>374</v>
      </c>
      <c r="R110" s="181" t="s">
        <v>377</v>
      </c>
      <c r="S110" s="302" t="s">
        <v>378</v>
      </c>
    </row>
    <row r="111" spans="2:19" ht="21.75" customHeight="1" outlineLevel="1" x14ac:dyDescent="0.25">
      <c r="B111" s="776"/>
      <c r="C111" s="779"/>
      <c r="D111" s="346"/>
      <c r="E111" s="199"/>
      <c r="F111" s="215"/>
      <c r="G111" s="224"/>
      <c r="H111" s="346"/>
      <c r="I111" s="201"/>
      <c r="J111" s="217"/>
      <c r="K111" s="227" t="s">
        <v>470</v>
      </c>
      <c r="L111" s="232"/>
      <c r="M111" s="201"/>
      <c r="N111" s="217"/>
      <c r="O111" s="227"/>
      <c r="P111" s="232"/>
      <c r="Q111" s="201"/>
      <c r="R111" s="217"/>
      <c r="S111" s="227"/>
    </row>
    <row r="112" spans="2:19" ht="30" customHeight="1" x14ac:dyDescent="0.25">
      <c r="B112" s="658" t="s">
        <v>379</v>
      </c>
      <c r="C112" s="780" t="s">
        <v>380</v>
      </c>
      <c r="D112" s="235" t="s">
        <v>381</v>
      </c>
      <c r="E112" s="235" t="s">
        <v>382</v>
      </c>
      <c r="F112" s="235" t="s">
        <v>309</v>
      </c>
      <c r="G112" s="236" t="s">
        <v>383</v>
      </c>
      <c r="H112" s="237" t="s">
        <v>381</v>
      </c>
      <c r="I112" s="235" t="s">
        <v>382</v>
      </c>
      <c r="J112" s="235" t="s">
        <v>309</v>
      </c>
      <c r="K112" s="236" t="s">
        <v>383</v>
      </c>
      <c r="L112" s="235" t="s">
        <v>381</v>
      </c>
      <c r="M112" s="235" t="s">
        <v>382</v>
      </c>
      <c r="N112" s="235" t="s">
        <v>309</v>
      </c>
      <c r="O112" s="236" t="s">
        <v>383</v>
      </c>
      <c r="P112" s="235" t="s">
        <v>381</v>
      </c>
      <c r="Q112" s="235" t="s">
        <v>382</v>
      </c>
      <c r="R112" s="235" t="s">
        <v>309</v>
      </c>
      <c r="S112" s="236" t="s">
        <v>383</v>
      </c>
    </row>
    <row r="113" spans="2:19" ht="43.5" customHeight="1" x14ac:dyDescent="0.25">
      <c r="B113" s="659"/>
      <c r="C113" s="781"/>
      <c r="D113" s="344"/>
      <c r="E113" s="198"/>
      <c r="F113" s="198"/>
      <c r="G113" s="198"/>
      <c r="H113" s="309">
        <v>3</v>
      </c>
      <c r="I113" s="374" t="s">
        <v>451</v>
      </c>
      <c r="J113" s="374" t="s">
        <v>482</v>
      </c>
      <c r="K113" s="374" t="s">
        <v>542</v>
      </c>
      <c r="L113" s="200"/>
      <c r="M113" s="200"/>
      <c r="N113" s="200"/>
      <c r="O113" s="221"/>
      <c r="P113" s="200"/>
      <c r="Q113" s="200"/>
      <c r="R113" s="200"/>
      <c r="S113" s="221"/>
    </row>
    <row r="114" spans="2:19" ht="32.25" customHeight="1" x14ac:dyDescent="0.25">
      <c r="B114" s="659"/>
      <c r="C114" s="753" t="s">
        <v>833</v>
      </c>
      <c r="D114" s="376" t="s">
        <v>896</v>
      </c>
      <c r="E114" s="622" t="s">
        <v>386</v>
      </c>
      <c r="F114" s="623"/>
      <c r="G114" s="182" t="s">
        <v>387</v>
      </c>
      <c r="H114" s="181" t="s">
        <v>385</v>
      </c>
      <c r="I114" s="622" t="s">
        <v>386</v>
      </c>
      <c r="J114" s="623"/>
      <c r="K114" s="182" t="s">
        <v>387</v>
      </c>
      <c r="L114" s="181" t="s">
        <v>385</v>
      </c>
      <c r="M114" s="622" t="s">
        <v>386</v>
      </c>
      <c r="N114" s="623"/>
      <c r="O114" s="182" t="s">
        <v>387</v>
      </c>
      <c r="P114" s="181" t="s">
        <v>385</v>
      </c>
      <c r="Q114" s="181" t="s">
        <v>386</v>
      </c>
      <c r="R114" s="622" t="s">
        <v>386</v>
      </c>
      <c r="S114" s="623"/>
    </row>
    <row r="115" spans="2:19" ht="23.25" customHeight="1" x14ac:dyDescent="0.25">
      <c r="B115" s="659"/>
      <c r="C115" s="754"/>
      <c r="D115" s="377"/>
      <c r="E115" s="646"/>
      <c r="F115" s="647"/>
      <c r="G115" s="185"/>
      <c r="H115" s="239"/>
      <c r="I115" s="624" t="s">
        <v>424</v>
      </c>
      <c r="J115" s="625"/>
      <c r="K115" s="210"/>
      <c r="L115" s="239"/>
      <c r="M115" s="624"/>
      <c r="N115" s="625"/>
      <c r="O115" s="188"/>
      <c r="P115" s="239"/>
      <c r="Q115" s="186"/>
      <c r="R115" s="624"/>
      <c r="S115" s="625"/>
    </row>
    <row r="116" spans="2:19" ht="23.25" customHeight="1" outlineLevel="1" x14ac:dyDescent="0.25">
      <c r="B116" s="659"/>
      <c r="C116" s="754"/>
      <c r="D116" s="376" t="s">
        <v>896</v>
      </c>
      <c r="E116" s="622" t="s">
        <v>386</v>
      </c>
      <c r="F116" s="623"/>
      <c r="G116" s="182" t="s">
        <v>387</v>
      </c>
      <c r="H116" s="181" t="s">
        <v>385</v>
      </c>
      <c r="I116" s="622" t="s">
        <v>386</v>
      </c>
      <c r="J116" s="623"/>
      <c r="K116" s="182" t="s">
        <v>387</v>
      </c>
      <c r="L116" s="181" t="s">
        <v>385</v>
      </c>
      <c r="M116" s="622" t="s">
        <v>386</v>
      </c>
      <c r="N116" s="623"/>
      <c r="O116" s="182" t="s">
        <v>387</v>
      </c>
      <c r="P116" s="181" t="s">
        <v>385</v>
      </c>
      <c r="Q116" s="181" t="s">
        <v>386</v>
      </c>
      <c r="R116" s="622" t="s">
        <v>386</v>
      </c>
      <c r="S116" s="623"/>
    </row>
    <row r="117" spans="2:19" ht="23.25" customHeight="1" outlineLevel="1" x14ac:dyDescent="0.25">
      <c r="B117" s="659"/>
      <c r="C117" s="754"/>
      <c r="D117" s="377"/>
      <c r="E117" s="646"/>
      <c r="F117" s="647"/>
      <c r="G117" s="185"/>
      <c r="H117" s="239"/>
      <c r="I117" s="624" t="s">
        <v>479</v>
      </c>
      <c r="J117" s="625"/>
      <c r="K117" s="188"/>
      <c r="L117" s="239"/>
      <c r="M117" s="624"/>
      <c r="N117" s="625"/>
      <c r="O117" s="188"/>
      <c r="P117" s="239"/>
      <c r="Q117" s="186"/>
      <c r="R117" s="624"/>
      <c r="S117" s="625"/>
    </row>
    <row r="118" spans="2:19" ht="23.25" customHeight="1" outlineLevel="1" x14ac:dyDescent="0.25">
      <c r="B118" s="659"/>
      <c r="C118" s="754"/>
      <c r="D118" s="376" t="s">
        <v>896</v>
      </c>
      <c r="E118" s="622" t="s">
        <v>386</v>
      </c>
      <c r="F118" s="623"/>
      <c r="G118" s="182" t="s">
        <v>387</v>
      </c>
      <c r="H118" s="181" t="s">
        <v>385</v>
      </c>
      <c r="I118" s="622" t="s">
        <v>386</v>
      </c>
      <c r="J118" s="623"/>
      <c r="K118" s="182" t="s">
        <v>387</v>
      </c>
      <c r="L118" s="181" t="s">
        <v>385</v>
      </c>
      <c r="M118" s="622" t="s">
        <v>386</v>
      </c>
      <c r="N118" s="623"/>
      <c r="O118" s="182" t="s">
        <v>387</v>
      </c>
      <c r="P118" s="181" t="s">
        <v>385</v>
      </c>
      <c r="Q118" s="181" t="s">
        <v>386</v>
      </c>
      <c r="R118" s="622" t="s">
        <v>386</v>
      </c>
      <c r="S118" s="623"/>
    </row>
    <row r="119" spans="2:19" ht="23.25" customHeight="1" outlineLevel="1" x14ac:dyDescent="0.25">
      <c r="B119" s="659"/>
      <c r="C119" s="754"/>
      <c r="D119" s="377"/>
      <c r="E119" s="646"/>
      <c r="F119" s="647"/>
      <c r="G119" s="185"/>
      <c r="H119" s="239"/>
      <c r="I119" s="624" t="s">
        <v>456</v>
      </c>
      <c r="J119" s="625"/>
      <c r="K119" s="188"/>
      <c r="L119" s="239"/>
      <c r="M119" s="624"/>
      <c r="N119" s="625"/>
      <c r="O119" s="188"/>
      <c r="P119" s="239"/>
      <c r="Q119" s="186"/>
      <c r="R119" s="624"/>
      <c r="S119" s="625"/>
    </row>
    <row r="120" spans="2:19" ht="23.25" customHeight="1" outlineLevel="1" x14ac:dyDescent="0.25">
      <c r="B120" s="659"/>
      <c r="C120" s="754"/>
      <c r="D120" s="376" t="s">
        <v>896</v>
      </c>
      <c r="E120" s="622" t="s">
        <v>386</v>
      </c>
      <c r="F120" s="623"/>
      <c r="G120" s="182" t="s">
        <v>387</v>
      </c>
      <c r="H120" s="181" t="s">
        <v>385</v>
      </c>
      <c r="I120" s="622" t="s">
        <v>386</v>
      </c>
      <c r="J120" s="623"/>
      <c r="K120" s="182" t="s">
        <v>387</v>
      </c>
      <c r="L120" s="181" t="s">
        <v>385</v>
      </c>
      <c r="M120" s="622" t="s">
        <v>386</v>
      </c>
      <c r="N120" s="623"/>
      <c r="O120" s="182" t="s">
        <v>387</v>
      </c>
      <c r="P120" s="181" t="s">
        <v>385</v>
      </c>
      <c r="Q120" s="181" t="s">
        <v>386</v>
      </c>
      <c r="R120" s="622" t="s">
        <v>386</v>
      </c>
      <c r="S120" s="623"/>
    </row>
    <row r="121" spans="2:19" ht="23.25" customHeight="1" outlineLevel="1" x14ac:dyDescent="0.25">
      <c r="B121" s="660"/>
      <c r="C121" s="755"/>
      <c r="D121" s="238"/>
      <c r="E121" s="646"/>
      <c r="F121" s="647"/>
      <c r="G121" s="185"/>
      <c r="H121" s="239"/>
      <c r="I121" s="624" t="s">
        <v>470</v>
      </c>
      <c r="J121" s="625"/>
      <c r="K121" s="188"/>
      <c r="L121" s="239"/>
      <c r="M121" s="624"/>
      <c r="N121" s="625"/>
      <c r="O121" s="188"/>
      <c r="P121" s="239"/>
      <c r="Q121" s="186"/>
      <c r="R121" s="624"/>
      <c r="S121" s="625"/>
    </row>
    <row r="122" spans="2:19" x14ac:dyDescent="0.25">
      <c r="B122" s="170"/>
      <c r="C122" s="334"/>
    </row>
    <row r="123" spans="2:19" ht="15.75" hidden="1" thickBot="1" x14ac:dyDescent="0.3">
      <c r="B123" s="170"/>
      <c r="C123" s="334"/>
      <c r="D123" s="663" t="s">
        <v>310</v>
      </c>
      <c r="E123" s="664"/>
      <c r="F123" s="664"/>
      <c r="G123" s="665"/>
      <c r="H123" s="663" t="s">
        <v>311</v>
      </c>
      <c r="I123" s="664"/>
      <c r="J123" s="664"/>
      <c r="K123" s="665"/>
      <c r="L123" s="664" t="s">
        <v>312</v>
      </c>
      <c r="M123" s="664"/>
      <c r="N123" s="664"/>
      <c r="O123" s="664"/>
      <c r="P123" s="663" t="s">
        <v>313</v>
      </c>
      <c r="Q123" s="664"/>
      <c r="R123" s="664"/>
      <c r="S123" s="665"/>
    </row>
    <row r="124" spans="2:19" hidden="1" x14ac:dyDescent="0.25">
      <c r="B124" s="747" t="s">
        <v>827</v>
      </c>
      <c r="C124" s="750" t="s">
        <v>388</v>
      </c>
      <c r="D124" s="618" t="s">
        <v>389</v>
      </c>
      <c r="E124" s="648"/>
      <c r="F124" s="648"/>
      <c r="G124" s="619"/>
      <c r="H124" s="618" t="s">
        <v>389</v>
      </c>
      <c r="I124" s="648"/>
      <c r="J124" s="648"/>
      <c r="K124" s="619"/>
      <c r="L124" s="618" t="s">
        <v>389</v>
      </c>
      <c r="M124" s="648"/>
      <c r="N124" s="648"/>
      <c r="O124" s="619"/>
      <c r="P124" s="618" t="s">
        <v>389</v>
      </c>
      <c r="Q124" s="648"/>
      <c r="R124" s="648"/>
      <c r="S124" s="619"/>
    </row>
    <row r="125" spans="2:19" ht="45" hidden="1" customHeight="1" x14ac:dyDescent="0.25">
      <c r="B125" s="749"/>
      <c r="C125" s="752"/>
      <c r="D125" s="649"/>
      <c r="E125" s="650"/>
      <c r="F125" s="650"/>
      <c r="G125" s="651"/>
      <c r="H125" s="652"/>
      <c r="I125" s="653"/>
      <c r="J125" s="653"/>
      <c r="K125" s="654"/>
      <c r="L125" s="652"/>
      <c r="M125" s="653"/>
      <c r="N125" s="653"/>
      <c r="O125" s="654"/>
      <c r="P125" s="652"/>
      <c r="Q125" s="653"/>
      <c r="R125" s="653"/>
      <c r="S125" s="654"/>
    </row>
    <row r="126" spans="2:19" ht="32.25" hidden="1" customHeight="1" x14ac:dyDescent="0.25">
      <c r="B126" s="644" t="s">
        <v>390</v>
      </c>
      <c r="C126" s="756" t="s">
        <v>391</v>
      </c>
      <c r="D126" s="235" t="s">
        <v>392</v>
      </c>
      <c r="E126" s="301" t="s">
        <v>309</v>
      </c>
      <c r="F126" s="181" t="s">
        <v>330</v>
      </c>
      <c r="G126" s="182" t="s">
        <v>346</v>
      </c>
      <c r="H126" s="235" t="s">
        <v>392</v>
      </c>
      <c r="I126" s="301" t="s">
        <v>309</v>
      </c>
      <c r="J126" s="181" t="s">
        <v>330</v>
      </c>
      <c r="K126" s="182" t="s">
        <v>346</v>
      </c>
      <c r="L126" s="235" t="s">
        <v>392</v>
      </c>
      <c r="M126" s="301" t="s">
        <v>309</v>
      </c>
      <c r="N126" s="181" t="s">
        <v>330</v>
      </c>
      <c r="O126" s="182" t="s">
        <v>346</v>
      </c>
      <c r="P126" s="235" t="s">
        <v>392</v>
      </c>
      <c r="Q126" s="301" t="s">
        <v>309</v>
      </c>
      <c r="R126" s="181" t="s">
        <v>330</v>
      </c>
      <c r="S126" s="182" t="s">
        <v>346</v>
      </c>
    </row>
    <row r="127" spans="2:19" ht="23.25" hidden="1" customHeight="1" x14ac:dyDescent="0.25">
      <c r="B127" s="655"/>
      <c r="C127" s="758"/>
      <c r="D127" s="344"/>
      <c r="E127" s="240"/>
      <c r="F127" s="184"/>
      <c r="G127" s="219"/>
      <c r="H127" s="200"/>
      <c r="I127" s="252"/>
      <c r="J127" s="200"/>
      <c r="K127" s="305"/>
      <c r="L127" s="200"/>
      <c r="M127" s="252"/>
      <c r="N127" s="200"/>
      <c r="O127" s="305"/>
      <c r="P127" s="200"/>
      <c r="Q127" s="252"/>
      <c r="R127" s="200"/>
      <c r="S127" s="305"/>
    </row>
    <row r="128" spans="2:19" ht="29.25" hidden="1" customHeight="1" x14ac:dyDescent="0.25">
      <c r="B128" s="655"/>
      <c r="C128" s="756" t="s">
        <v>393</v>
      </c>
      <c r="D128" s="181" t="s">
        <v>394</v>
      </c>
      <c r="E128" s="622" t="s">
        <v>395</v>
      </c>
      <c r="F128" s="623"/>
      <c r="G128" s="182" t="s">
        <v>396</v>
      </c>
      <c r="H128" s="181" t="s">
        <v>394</v>
      </c>
      <c r="I128" s="622" t="s">
        <v>395</v>
      </c>
      <c r="J128" s="623"/>
      <c r="K128" s="182" t="s">
        <v>396</v>
      </c>
      <c r="L128" s="181" t="s">
        <v>394</v>
      </c>
      <c r="M128" s="622" t="s">
        <v>395</v>
      </c>
      <c r="N128" s="623"/>
      <c r="O128" s="182" t="s">
        <v>396</v>
      </c>
      <c r="P128" s="181" t="s">
        <v>394</v>
      </c>
      <c r="Q128" s="622" t="s">
        <v>395</v>
      </c>
      <c r="R128" s="623"/>
      <c r="S128" s="182" t="s">
        <v>396</v>
      </c>
    </row>
    <row r="129" spans="2:19" ht="39" hidden="1" customHeight="1" x14ac:dyDescent="0.25">
      <c r="B129" s="645"/>
      <c r="C129" s="758"/>
      <c r="D129" s="238"/>
      <c r="E129" s="646"/>
      <c r="F129" s="647"/>
      <c r="G129" s="185"/>
      <c r="H129" s="239"/>
      <c r="I129" s="624"/>
      <c r="J129" s="625"/>
      <c r="K129" s="188"/>
      <c r="L129" s="239"/>
      <c r="M129" s="624"/>
      <c r="N129" s="625"/>
      <c r="O129" s="188"/>
      <c r="P129" s="239"/>
      <c r="Q129" s="624"/>
      <c r="R129" s="625"/>
      <c r="S129" s="188"/>
    </row>
    <row r="133" spans="2:19" hidden="1" x14ac:dyDescent="0.25"/>
    <row r="134" spans="2:19" hidden="1" x14ac:dyDescent="0.25"/>
    <row r="135" spans="2:19" ht="30" hidden="1" x14ac:dyDescent="0.25">
      <c r="D135" s="244" t="s">
        <v>397</v>
      </c>
    </row>
    <row r="136" spans="2:19" hidden="1" x14ac:dyDescent="0.25">
      <c r="D136" s="244" t="s">
        <v>398</v>
      </c>
      <c r="E136" s="150" t="s">
        <v>399</v>
      </c>
      <c r="F136" s="150" t="s">
        <v>400</v>
      </c>
      <c r="H136" s="150" t="s">
        <v>401</v>
      </c>
      <c r="I136" s="150" t="s">
        <v>402</v>
      </c>
    </row>
    <row r="137" spans="2:19" hidden="1" x14ac:dyDescent="0.25">
      <c r="D137" s="244" t="s">
        <v>403</v>
      </c>
      <c r="E137" s="150" t="s">
        <v>404</v>
      </c>
      <c r="F137" s="150" t="s">
        <v>405</v>
      </c>
      <c r="H137" s="150" t="s">
        <v>406</v>
      </c>
      <c r="I137" s="150" t="s">
        <v>407</v>
      </c>
    </row>
    <row r="138" spans="2:19" hidden="1" x14ac:dyDescent="0.25">
      <c r="D138" s="244" t="s">
        <v>408</v>
      </c>
      <c r="E138" s="150" t="s">
        <v>409</v>
      </c>
      <c r="F138" s="150" t="s">
        <v>410</v>
      </c>
      <c r="H138" s="150" t="s">
        <v>411</v>
      </c>
      <c r="I138" s="150" t="s">
        <v>412</v>
      </c>
    </row>
    <row r="139" spans="2:19" hidden="1" x14ac:dyDescent="0.25">
      <c r="D139" s="244" t="s">
        <v>413</v>
      </c>
      <c r="F139" s="150" t="s">
        <v>414</v>
      </c>
      <c r="G139" s="150" t="s">
        <v>415</v>
      </c>
      <c r="H139" s="150" t="s">
        <v>416</v>
      </c>
      <c r="I139" s="150" t="s">
        <v>417</v>
      </c>
      <c r="K139" s="150" t="s">
        <v>418</v>
      </c>
    </row>
    <row r="140" spans="2:19" hidden="1" x14ac:dyDescent="0.25">
      <c r="D140" s="244" t="s">
        <v>419</v>
      </c>
      <c r="F140" s="150" t="s">
        <v>420</v>
      </c>
      <c r="G140" s="150" t="s">
        <v>421</v>
      </c>
      <c r="H140" s="150" t="s">
        <v>422</v>
      </c>
      <c r="I140" s="150" t="s">
        <v>423</v>
      </c>
      <c r="K140" s="150" t="s">
        <v>424</v>
      </c>
      <c r="L140" s="150" t="s">
        <v>425</v>
      </c>
    </row>
    <row r="141" spans="2:19" hidden="1" x14ac:dyDescent="0.25">
      <c r="D141" s="244" t="s">
        <v>426</v>
      </c>
      <c r="E141" s="241" t="s">
        <v>427</v>
      </c>
      <c r="G141" s="150" t="s">
        <v>428</v>
      </c>
      <c r="H141" s="150" t="s">
        <v>429</v>
      </c>
      <c r="K141" s="150" t="s">
        <v>430</v>
      </c>
      <c r="L141" s="150" t="s">
        <v>431</v>
      </c>
    </row>
    <row r="142" spans="2:19" hidden="1" x14ac:dyDescent="0.25">
      <c r="D142" s="244" t="s">
        <v>432</v>
      </c>
      <c r="E142" s="242" t="s">
        <v>433</v>
      </c>
      <c r="K142" s="150" t="s">
        <v>434</v>
      </c>
      <c r="L142" s="150" t="s">
        <v>435</v>
      </c>
    </row>
    <row r="143" spans="2:19" hidden="1" x14ac:dyDescent="0.25">
      <c r="E143" s="243" t="s">
        <v>436</v>
      </c>
      <c r="H143" s="150" t="s">
        <v>437</v>
      </c>
      <c r="K143" s="150" t="s">
        <v>438</v>
      </c>
      <c r="L143" s="150" t="s">
        <v>439</v>
      </c>
    </row>
    <row r="144" spans="2:19" hidden="1" x14ac:dyDescent="0.25">
      <c r="H144" s="150" t="s">
        <v>440</v>
      </c>
      <c r="K144" s="150" t="s">
        <v>441</v>
      </c>
      <c r="L144" s="150" t="s">
        <v>442</v>
      </c>
    </row>
    <row r="145" spans="2:12" hidden="1" x14ac:dyDescent="0.25">
      <c r="H145" s="150" t="s">
        <v>443</v>
      </c>
      <c r="K145" s="150" t="s">
        <v>444</v>
      </c>
      <c r="L145" s="150" t="s">
        <v>445</v>
      </c>
    </row>
    <row r="146" spans="2:12" hidden="1" x14ac:dyDescent="0.25">
      <c r="B146" s="150" t="s">
        <v>446</v>
      </c>
      <c r="C146" s="330" t="s">
        <v>447</v>
      </c>
      <c r="D146" s="244" t="s">
        <v>446</v>
      </c>
      <c r="G146" s="150" t="s">
        <v>448</v>
      </c>
      <c r="H146" s="150" t="s">
        <v>449</v>
      </c>
      <c r="J146" s="150" t="s">
        <v>277</v>
      </c>
      <c r="K146" s="150" t="s">
        <v>450</v>
      </c>
      <c r="L146" s="150" t="s">
        <v>451</v>
      </c>
    </row>
    <row r="147" spans="2:12" hidden="1" x14ac:dyDescent="0.25">
      <c r="B147" s="150">
        <v>1</v>
      </c>
      <c r="C147" s="330" t="s">
        <v>452</v>
      </c>
      <c r="D147" s="244" t="s">
        <v>453</v>
      </c>
      <c r="E147" s="150" t="s">
        <v>346</v>
      </c>
      <c r="F147" s="150" t="s">
        <v>11</v>
      </c>
      <c r="G147" s="150" t="s">
        <v>454</v>
      </c>
      <c r="H147" s="150" t="s">
        <v>455</v>
      </c>
      <c r="J147" s="150" t="s">
        <v>430</v>
      </c>
      <c r="K147" s="150" t="s">
        <v>456</v>
      </c>
    </row>
    <row r="148" spans="2:12" hidden="1" x14ac:dyDescent="0.25">
      <c r="B148" s="150">
        <v>2</v>
      </c>
      <c r="C148" s="330" t="s">
        <v>457</v>
      </c>
      <c r="D148" s="244" t="s">
        <v>458</v>
      </c>
      <c r="E148" s="150" t="s">
        <v>330</v>
      </c>
      <c r="F148" s="150" t="s">
        <v>18</v>
      </c>
      <c r="G148" s="150" t="s">
        <v>459</v>
      </c>
      <c r="J148" s="150" t="s">
        <v>460</v>
      </c>
      <c r="K148" s="150" t="s">
        <v>461</v>
      </c>
    </row>
    <row r="149" spans="2:12" hidden="1" x14ac:dyDescent="0.25">
      <c r="B149" s="150">
        <v>3</v>
      </c>
      <c r="C149" s="330" t="s">
        <v>462</v>
      </c>
      <c r="D149" s="244" t="s">
        <v>463</v>
      </c>
      <c r="E149" s="150" t="s">
        <v>309</v>
      </c>
      <c r="G149" s="150" t="s">
        <v>464</v>
      </c>
      <c r="J149" s="150" t="s">
        <v>465</v>
      </c>
      <c r="K149" s="150" t="s">
        <v>466</v>
      </c>
    </row>
    <row r="150" spans="2:12" hidden="1" x14ac:dyDescent="0.25">
      <c r="B150" s="150">
        <v>4</v>
      </c>
      <c r="C150" s="330" t="s">
        <v>455</v>
      </c>
      <c r="H150" s="150" t="s">
        <v>467</v>
      </c>
      <c r="I150" s="150" t="s">
        <v>468</v>
      </c>
      <c r="J150" s="150" t="s">
        <v>469</v>
      </c>
      <c r="K150" s="150" t="s">
        <v>470</v>
      </c>
    </row>
    <row r="151" spans="2:12" hidden="1" x14ac:dyDescent="0.25">
      <c r="D151" s="244" t="s">
        <v>464</v>
      </c>
      <c r="H151" s="150" t="s">
        <v>471</v>
      </c>
      <c r="I151" s="150" t="s">
        <v>472</v>
      </c>
      <c r="J151" s="150" t="s">
        <v>473</v>
      </c>
      <c r="K151" s="150" t="s">
        <v>474</v>
      </c>
    </row>
    <row r="152" spans="2:12" hidden="1" x14ac:dyDescent="0.25">
      <c r="D152" s="244" t="s">
        <v>475</v>
      </c>
      <c r="H152" s="150" t="s">
        <v>476</v>
      </c>
      <c r="I152" s="150" t="s">
        <v>477</v>
      </c>
      <c r="J152" s="150" t="s">
        <v>478</v>
      </c>
      <c r="K152" s="150" t="s">
        <v>479</v>
      </c>
    </row>
    <row r="153" spans="2:12" hidden="1" x14ac:dyDescent="0.25">
      <c r="D153" s="244" t="s">
        <v>480</v>
      </c>
      <c r="H153" s="150" t="s">
        <v>481</v>
      </c>
      <c r="J153" s="150" t="s">
        <v>482</v>
      </c>
      <c r="K153" s="150" t="s">
        <v>483</v>
      </c>
    </row>
    <row r="154" spans="2:12" hidden="1" x14ac:dyDescent="0.25">
      <c r="H154" s="150" t="s">
        <v>484</v>
      </c>
      <c r="J154" s="150" t="s">
        <v>485</v>
      </c>
    </row>
    <row r="155" spans="2:12" ht="120" hidden="1" x14ac:dyDescent="0.25">
      <c r="D155" s="244" t="s">
        <v>486</v>
      </c>
      <c r="E155" s="150" t="s">
        <v>487</v>
      </c>
      <c r="F155" s="150" t="s">
        <v>488</v>
      </c>
      <c r="G155" s="150" t="s">
        <v>489</v>
      </c>
      <c r="H155" s="150" t="s">
        <v>490</v>
      </c>
      <c r="I155" s="150" t="s">
        <v>491</v>
      </c>
      <c r="J155" s="150" t="s">
        <v>492</v>
      </c>
      <c r="K155" s="150" t="s">
        <v>493</v>
      </c>
    </row>
    <row r="156" spans="2:12" ht="165" hidden="1" x14ac:dyDescent="0.25">
      <c r="B156" s="150" t="s">
        <v>596</v>
      </c>
      <c r="C156" s="330" t="s">
        <v>595</v>
      </c>
      <c r="D156" s="244" t="s">
        <v>494</v>
      </c>
      <c r="E156" s="150" t="s">
        <v>495</v>
      </c>
      <c r="F156" s="150" t="s">
        <v>496</v>
      </c>
      <c r="G156" s="150" t="s">
        <v>497</v>
      </c>
      <c r="H156" s="150" t="s">
        <v>498</v>
      </c>
      <c r="I156" s="150" t="s">
        <v>499</v>
      </c>
      <c r="J156" s="150" t="s">
        <v>500</v>
      </c>
      <c r="K156" s="150" t="s">
        <v>501</v>
      </c>
    </row>
    <row r="157" spans="2:12" ht="105" hidden="1" x14ac:dyDescent="0.25">
      <c r="B157" s="150" t="s">
        <v>597</v>
      </c>
      <c r="C157" s="330" t="s">
        <v>594</v>
      </c>
      <c r="D157" s="244" t="s">
        <v>502</v>
      </c>
      <c r="E157" s="150" t="s">
        <v>503</v>
      </c>
      <c r="F157" s="150" t="s">
        <v>504</v>
      </c>
      <c r="G157" s="150" t="s">
        <v>505</v>
      </c>
      <c r="H157" s="150" t="s">
        <v>506</v>
      </c>
      <c r="I157" s="150" t="s">
        <v>507</v>
      </c>
      <c r="J157" s="150" t="s">
        <v>508</v>
      </c>
      <c r="K157" s="150" t="s">
        <v>509</v>
      </c>
    </row>
    <row r="158" spans="2:12" hidden="1" x14ac:dyDescent="0.25">
      <c r="B158" s="150" t="s">
        <v>598</v>
      </c>
      <c r="C158" s="330" t="s">
        <v>593</v>
      </c>
      <c r="F158" s="150" t="s">
        <v>510</v>
      </c>
      <c r="G158" s="150" t="s">
        <v>511</v>
      </c>
      <c r="H158" s="150" t="s">
        <v>512</v>
      </c>
      <c r="I158" s="150" t="s">
        <v>513</v>
      </c>
      <c r="J158" s="150" t="s">
        <v>514</v>
      </c>
      <c r="K158" s="150" t="s">
        <v>515</v>
      </c>
    </row>
    <row r="159" spans="2:12" hidden="1" x14ac:dyDescent="0.25">
      <c r="B159" s="150" t="s">
        <v>599</v>
      </c>
      <c r="G159" s="150" t="s">
        <v>516</v>
      </c>
      <c r="H159" s="150" t="s">
        <v>517</v>
      </c>
      <c r="I159" s="150" t="s">
        <v>518</v>
      </c>
      <c r="J159" s="150" t="s">
        <v>519</v>
      </c>
      <c r="K159" s="150" t="s">
        <v>520</v>
      </c>
    </row>
    <row r="160" spans="2:12" hidden="1" x14ac:dyDescent="0.25">
      <c r="C160" s="330" t="s">
        <v>521</v>
      </c>
      <c r="J160" s="150" t="s">
        <v>522</v>
      </c>
    </row>
    <row r="161" spans="2:10" hidden="1" x14ac:dyDescent="0.25">
      <c r="C161" s="330" t="s">
        <v>523</v>
      </c>
      <c r="I161" s="150" t="s">
        <v>524</v>
      </c>
      <c r="J161" s="150" t="s">
        <v>525</v>
      </c>
    </row>
    <row r="162" spans="2:10" hidden="1" x14ac:dyDescent="0.25">
      <c r="B162" s="253" t="s">
        <v>600</v>
      </c>
      <c r="C162" s="330" t="s">
        <v>526</v>
      </c>
      <c r="I162" s="150" t="s">
        <v>527</v>
      </c>
      <c r="J162" s="150" t="s">
        <v>528</v>
      </c>
    </row>
    <row r="163" spans="2:10" hidden="1" x14ac:dyDescent="0.25">
      <c r="B163" s="253" t="s">
        <v>29</v>
      </c>
      <c r="C163" s="330" t="s">
        <v>529</v>
      </c>
      <c r="D163" s="244" t="s">
        <v>530</v>
      </c>
      <c r="E163" s="150" t="s">
        <v>531</v>
      </c>
      <c r="I163" s="150" t="s">
        <v>532</v>
      </c>
      <c r="J163" s="150" t="s">
        <v>277</v>
      </c>
    </row>
    <row r="164" spans="2:10" ht="30" hidden="1" x14ac:dyDescent="0.25">
      <c r="B164" s="253" t="s">
        <v>16</v>
      </c>
      <c r="D164" s="244" t="s">
        <v>533</v>
      </c>
      <c r="E164" s="150" t="s">
        <v>534</v>
      </c>
      <c r="H164" s="150" t="s">
        <v>406</v>
      </c>
      <c r="I164" s="150" t="s">
        <v>535</v>
      </c>
    </row>
    <row r="165" spans="2:10" ht="30" hidden="1" x14ac:dyDescent="0.25">
      <c r="B165" s="253" t="s">
        <v>34</v>
      </c>
      <c r="D165" s="244" t="s">
        <v>536</v>
      </c>
      <c r="E165" s="150" t="s">
        <v>537</v>
      </c>
      <c r="H165" s="150" t="s">
        <v>416</v>
      </c>
      <c r="I165" s="150" t="s">
        <v>538</v>
      </c>
      <c r="J165" s="150" t="s">
        <v>539</v>
      </c>
    </row>
    <row r="166" spans="2:10" ht="30" hidden="1" x14ac:dyDescent="0.25">
      <c r="B166" s="253" t="s">
        <v>601</v>
      </c>
      <c r="C166" s="330" t="s">
        <v>540</v>
      </c>
      <c r="D166" s="244" t="s">
        <v>541</v>
      </c>
      <c r="H166" s="150" t="s">
        <v>422</v>
      </c>
      <c r="I166" s="150" t="s">
        <v>542</v>
      </c>
      <c r="J166" s="150" t="s">
        <v>543</v>
      </c>
    </row>
    <row r="167" spans="2:10" hidden="1" x14ac:dyDescent="0.25">
      <c r="B167" s="253" t="s">
        <v>602</v>
      </c>
      <c r="C167" s="330" t="s">
        <v>544</v>
      </c>
      <c r="H167" s="150" t="s">
        <v>429</v>
      </c>
      <c r="I167" s="150" t="s">
        <v>545</v>
      </c>
    </row>
    <row r="168" spans="2:10" hidden="1" x14ac:dyDescent="0.25">
      <c r="B168" s="253" t="s">
        <v>603</v>
      </c>
      <c r="C168" s="330" t="s">
        <v>546</v>
      </c>
      <c r="E168" s="150" t="s">
        <v>547</v>
      </c>
      <c r="H168" s="150" t="s">
        <v>548</v>
      </c>
      <c r="I168" s="150" t="s">
        <v>549</v>
      </c>
    </row>
    <row r="169" spans="2:10" hidden="1" x14ac:dyDescent="0.25">
      <c r="B169" s="253" t="s">
        <v>604</v>
      </c>
      <c r="C169" s="330" t="s">
        <v>550</v>
      </c>
      <c r="E169" s="150" t="s">
        <v>551</v>
      </c>
      <c r="H169" s="150" t="s">
        <v>552</v>
      </c>
      <c r="I169" s="150" t="s">
        <v>553</v>
      </c>
    </row>
    <row r="170" spans="2:10" hidden="1" x14ac:dyDescent="0.25">
      <c r="B170" s="253" t="s">
        <v>605</v>
      </c>
      <c r="C170" s="330" t="s">
        <v>554</v>
      </c>
      <c r="E170" s="150" t="s">
        <v>555</v>
      </c>
      <c r="H170" s="150" t="s">
        <v>556</v>
      </c>
      <c r="I170" s="150" t="s">
        <v>557</v>
      </c>
    </row>
    <row r="171" spans="2:10" hidden="1" x14ac:dyDescent="0.25">
      <c r="B171" s="253" t="s">
        <v>606</v>
      </c>
      <c r="C171" s="330" t="s">
        <v>558</v>
      </c>
      <c r="E171" s="150" t="s">
        <v>559</v>
      </c>
      <c r="H171" s="150" t="s">
        <v>560</v>
      </c>
      <c r="I171" s="150" t="s">
        <v>561</v>
      </c>
    </row>
    <row r="172" spans="2:10" hidden="1" x14ac:dyDescent="0.25">
      <c r="B172" s="253" t="s">
        <v>607</v>
      </c>
      <c r="C172" s="330" t="s">
        <v>562</v>
      </c>
      <c r="E172" s="150" t="s">
        <v>563</v>
      </c>
      <c r="H172" s="150" t="s">
        <v>564</v>
      </c>
      <c r="I172" s="150" t="s">
        <v>565</v>
      </c>
    </row>
    <row r="173" spans="2:10" hidden="1" x14ac:dyDescent="0.25">
      <c r="B173" s="253" t="s">
        <v>608</v>
      </c>
      <c r="C173" s="330" t="s">
        <v>277</v>
      </c>
      <c r="E173" s="150" t="s">
        <v>566</v>
      </c>
      <c r="H173" s="150" t="s">
        <v>567</v>
      </c>
      <c r="I173" s="150" t="s">
        <v>568</v>
      </c>
    </row>
    <row r="174" spans="2:10" hidden="1" x14ac:dyDescent="0.25">
      <c r="B174" s="253" t="s">
        <v>609</v>
      </c>
      <c r="E174" s="150" t="s">
        <v>569</v>
      </c>
      <c r="H174" s="150" t="s">
        <v>570</v>
      </c>
      <c r="I174" s="150" t="s">
        <v>571</v>
      </c>
    </row>
    <row r="175" spans="2:10" hidden="1" x14ac:dyDescent="0.25">
      <c r="B175" s="253" t="s">
        <v>610</v>
      </c>
      <c r="E175" s="150" t="s">
        <v>572</v>
      </c>
      <c r="H175" s="150" t="s">
        <v>573</v>
      </c>
      <c r="I175" s="150" t="s">
        <v>574</v>
      </c>
    </row>
    <row r="176" spans="2:10" hidden="1" x14ac:dyDescent="0.25">
      <c r="B176" s="253" t="s">
        <v>611</v>
      </c>
      <c r="E176" s="150" t="s">
        <v>575</v>
      </c>
      <c r="H176" s="150" t="s">
        <v>576</v>
      </c>
      <c r="I176" s="150" t="s">
        <v>577</v>
      </c>
    </row>
    <row r="177" spans="2:9" hidden="1" x14ac:dyDescent="0.25">
      <c r="B177" s="253" t="s">
        <v>612</v>
      </c>
      <c r="H177" s="150" t="s">
        <v>578</v>
      </c>
      <c r="I177" s="150" t="s">
        <v>579</v>
      </c>
    </row>
    <row r="178" spans="2:9" hidden="1" x14ac:dyDescent="0.25">
      <c r="B178" s="253" t="s">
        <v>613</v>
      </c>
      <c r="H178" s="150" t="s">
        <v>580</v>
      </c>
    </row>
    <row r="179" spans="2:9" hidden="1" x14ac:dyDescent="0.25">
      <c r="B179" s="253" t="s">
        <v>614</v>
      </c>
      <c r="H179" s="150" t="s">
        <v>581</v>
      </c>
    </row>
    <row r="180" spans="2:9" hidden="1" x14ac:dyDescent="0.25">
      <c r="B180" s="253" t="s">
        <v>615</v>
      </c>
      <c r="H180" s="150" t="s">
        <v>582</v>
      </c>
    </row>
    <row r="181" spans="2:9" hidden="1" x14ac:dyDescent="0.25">
      <c r="B181" s="253" t="s">
        <v>616</v>
      </c>
      <c r="H181" s="150" t="s">
        <v>583</v>
      </c>
    </row>
    <row r="182" spans="2:9" ht="105" hidden="1" x14ac:dyDescent="0.25">
      <c r="B182" s="253" t="s">
        <v>617</v>
      </c>
      <c r="D182" s="347" t="s">
        <v>584</v>
      </c>
      <c r="H182" s="150" t="s">
        <v>585</v>
      </c>
    </row>
    <row r="183" spans="2:9" hidden="1" x14ac:dyDescent="0.25">
      <c r="B183" s="253" t="s">
        <v>618</v>
      </c>
      <c r="D183" s="347" t="s">
        <v>586</v>
      </c>
      <c r="H183" s="150" t="s">
        <v>587</v>
      </c>
    </row>
    <row r="184" spans="2:9" ht="75" hidden="1" x14ac:dyDescent="0.25">
      <c r="B184" s="253" t="s">
        <v>619</v>
      </c>
      <c r="D184" s="347" t="s">
        <v>588</v>
      </c>
      <c r="H184" s="150" t="s">
        <v>589</v>
      </c>
    </row>
    <row r="185" spans="2:9" hidden="1" x14ac:dyDescent="0.25">
      <c r="B185" s="253" t="s">
        <v>620</v>
      </c>
      <c r="D185" s="347" t="s">
        <v>586</v>
      </c>
      <c r="H185" s="150" t="s">
        <v>590</v>
      </c>
    </row>
    <row r="186" spans="2:9" ht="120" hidden="1" x14ac:dyDescent="0.25">
      <c r="B186" s="253" t="s">
        <v>621</v>
      </c>
      <c r="D186" s="347" t="s">
        <v>591</v>
      </c>
    </row>
    <row r="187" spans="2:9" hidden="1" x14ac:dyDescent="0.25">
      <c r="B187" s="253" t="s">
        <v>622</v>
      </c>
      <c r="D187" s="347" t="s">
        <v>586</v>
      </c>
    </row>
    <row r="188" spans="2:9" hidden="1" x14ac:dyDescent="0.25">
      <c r="B188" s="253" t="s">
        <v>623</v>
      </c>
    </row>
    <row r="189" spans="2:9" hidden="1" x14ac:dyDescent="0.25">
      <c r="B189" s="253" t="s">
        <v>624</v>
      </c>
    </row>
    <row r="190" spans="2:9" hidden="1" x14ac:dyDescent="0.25">
      <c r="B190" s="253" t="s">
        <v>625</v>
      </c>
    </row>
    <row r="191" spans="2:9" hidden="1" x14ac:dyDescent="0.25">
      <c r="B191" s="253" t="s">
        <v>626</v>
      </c>
    </row>
    <row r="192" spans="2:9" hidden="1" x14ac:dyDescent="0.25">
      <c r="B192" s="253" t="s">
        <v>627</v>
      </c>
    </row>
    <row r="193" spans="2:2" hidden="1" x14ac:dyDescent="0.25">
      <c r="B193" s="253" t="s">
        <v>628</v>
      </c>
    </row>
    <row r="194" spans="2:2" hidden="1" x14ac:dyDescent="0.25">
      <c r="B194" s="253" t="s">
        <v>629</v>
      </c>
    </row>
    <row r="195" spans="2:2" hidden="1" x14ac:dyDescent="0.25">
      <c r="B195" s="253" t="s">
        <v>630</v>
      </c>
    </row>
    <row r="196" spans="2:2" hidden="1" x14ac:dyDescent="0.25">
      <c r="B196" s="253" t="s">
        <v>631</v>
      </c>
    </row>
    <row r="197" spans="2:2" hidden="1" x14ac:dyDescent="0.25">
      <c r="B197" s="253" t="s">
        <v>51</v>
      </c>
    </row>
    <row r="198" spans="2:2" hidden="1" x14ac:dyDescent="0.25">
      <c r="B198" s="253" t="s">
        <v>57</v>
      </c>
    </row>
    <row r="199" spans="2:2" hidden="1" x14ac:dyDescent="0.25">
      <c r="B199" s="253" t="s">
        <v>59</v>
      </c>
    </row>
    <row r="200" spans="2:2" hidden="1" x14ac:dyDescent="0.25">
      <c r="B200" s="253" t="s">
        <v>61</v>
      </c>
    </row>
    <row r="201" spans="2:2" hidden="1" x14ac:dyDescent="0.25">
      <c r="B201" s="253" t="s">
        <v>23</v>
      </c>
    </row>
    <row r="202" spans="2:2" hidden="1" x14ac:dyDescent="0.25">
      <c r="B202" s="253" t="s">
        <v>63</v>
      </c>
    </row>
    <row r="203" spans="2:2" hidden="1" x14ac:dyDescent="0.25">
      <c r="B203" s="253" t="s">
        <v>65</v>
      </c>
    </row>
    <row r="204" spans="2:2" hidden="1" x14ac:dyDescent="0.25">
      <c r="B204" s="253" t="s">
        <v>68</v>
      </c>
    </row>
    <row r="205" spans="2:2" hidden="1" x14ac:dyDescent="0.25">
      <c r="B205" s="253" t="s">
        <v>69</v>
      </c>
    </row>
    <row r="206" spans="2:2" hidden="1" x14ac:dyDescent="0.25">
      <c r="B206" s="253" t="s">
        <v>70</v>
      </c>
    </row>
    <row r="207" spans="2:2" hidden="1" x14ac:dyDescent="0.25">
      <c r="B207" s="253" t="s">
        <v>71</v>
      </c>
    </row>
    <row r="208" spans="2:2" hidden="1" x14ac:dyDescent="0.25">
      <c r="B208" s="253" t="s">
        <v>632</v>
      </c>
    </row>
    <row r="209" spans="2:2" hidden="1" x14ac:dyDescent="0.25">
      <c r="B209" s="253" t="s">
        <v>633</v>
      </c>
    </row>
    <row r="210" spans="2:2" hidden="1" x14ac:dyDescent="0.25">
      <c r="B210" s="253" t="s">
        <v>75</v>
      </c>
    </row>
    <row r="211" spans="2:2" hidden="1" x14ac:dyDescent="0.25">
      <c r="B211" s="253" t="s">
        <v>77</v>
      </c>
    </row>
    <row r="212" spans="2:2" hidden="1" x14ac:dyDescent="0.25">
      <c r="B212" s="253" t="s">
        <v>81</v>
      </c>
    </row>
    <row r="213" spans="2:2" hidden="1" x14ac:dyDescent="0.25">
      <c r="B213" s="253" t="s">
        <v>634</v>
      </c>
    </row>
    <row r="214" spans="2:2" hidden="1" x14ac:dyDescent="0.25">
      <c r="B214" s="253" t="s">
        <v>635</v>
      </c>
    </row>
    <row r="215" spans="2:2" hidden="1" x14ac:dyDescent="0.25">
      <c r="B215" s="253" t="s">
        <v>636</v>
      </c>
    </row>
    <row r="216" spans="2:2" hidden="1" x14ac:dyDescent="0.25">
      <c r="B216" s="253" t="s">
        <v>79</v>
      </c>
    </row>
    <row r="217" spans="2:2" hidden="1" x14ac:dyDescent="0.25">
      <c r="B217" s="253" t="s">
        <v>80</v>
      </c>
    </row>
    <row r="218" spans="2:2" hidden="1" x14ac:dyDescent="0.25">
      <c r="B218" s="253" t="s">
        <v>83</v>
      </c>
    </row>
    <row r="219" spans="2:2" hidden="1" x14ac:dyDescent="0.25">
      <c r="B219" s="253" t="s">
        <v>85</v>
      </c>
    </row>
    <row r="220" spans="2:2" hidden="1" x14ac:dyDescent="0.25">
      <c r="B220" s="253" t="s">
        <v>637</v>
      </c>
    </row>
    <row r="221" spans="2:2" hidden="1" x14ac:dyDescent="0.25">
      <c r="B221" s="253" t="s">
        <v>84</v>
      </c>
    </row>
    <row r="222" spans="2:2" hidden="1" x14ac:dyDescent="0.25">
      <c r="B222" s="253" t="s">
        <v>86</v>
      </c>
    </row>
    <row r="223" spans="2:2" hidden="1" x14ac:dyDescent="0.25">
      <c r="B223" s="253" t="s">
        <v>89</v>
      </c>
    </row>
    <row r="224" spans="2:2" hidden="1" x14ac:dyDescent="0.25">
      <c r="B224" s="253" t="s">
        <v>88</v>
      </c>
    </row>
    <row r="225" spans="2:2" hidden="1" x14ac:dyDescent="0.25">
      <c r="B225" s="253" t="s">
        <v>638</v>
      </c>
    </row>
    <row r="226" spans="2:2" hidden="1" x14ac:dyDescent="0.25">
      <c r="B226" s="253" t="s">
        <v>95</v>
      </c>
    </row>
    <row r="227" spans="2:2" hidden="1" x14ac:dyDescent="0.25">
      <c r="B227" s="253" t="s">
        <v>97</v>
      </c>
    </row>
    <row r="228" spans="2:2" hidden="1" x14ac:dyDescent="0.25">
      <c r="B228" s="253" t="s">
        <v>98</v>
      </c>
    </row>
    <row r="229" spans="2:2" hidden="1" x14ac:dyDescent="0.25">
      <c r="B229" s="253" t="s">
        <v>99</v>
      </c>
    </row>
    <row r="230" spans="2:2" hidden="1" x14ac:dyDescent="0.25">
      <c r="B230" s="253" t="s">
        <v>639</v>
      </c>
    </row>
    <row r="231" spans="2:2" hidden="1" x14ac:dyDescent="0.25">
      <c r="B231" s="253" t="s">
        <v>640</v>
      </c>
    </row>
    <row r="232" spans="2:2" hidden="1" x14ac:dyDescent="0.25">
      <c r="B232" s="253" t="s">
        <v>100</v>
      </c>
    </row>
    <row r="233" spans="2:2" hidden="1" x14ac:dyDescent="0.25">
      <c r="B233" s="253" t="s">
        <v>154</v>
      </c>
    </row>
    <row r="234" spans="2:2" hidden="1" x14ac:dyDescent="0.25">
      <c r="B234" s="253" t="s">
        <v>641</v>
      </c>
    </row>
    <row r="235" spans="2:2" hidden="1" x14ac:dyDescent="0.25">
      <c r="B235" s="253" t="s">
        <v>642</v>
      </c>
    </row>
    <row r="236" spans="2:2" hidden="1" x14ac:dyDescent="0.25">
      <c r="B236" s="253" t="s">
        <v>105</v>
      </c>
    </row>
    <row r="237" spans="2:2" hidden="1" x14ac:dyDescent="0.25">
      <c r="B237" s="253" t="s">
        <v>107</v>
      </c>
    </row>
    <row r="238" spans="2:2" hidden="1" x14ac:dyDescent="0.25">
      <c r="B238" s="253" t="s">
        <v>643</v>
      </c>
    </row>
    <row r="239" spans="2:2" hidden="1" x14ac:dyDescent="0.25">
      <c r="B239" s="253" t="s">
        <v>155</v>
      </c>
    </row>
    <row r="240" spans="2:2" hidden="1" x14ac:dyDescent="0.25">
      <c r="B240" s="253" t="s">
        <v>172</v>
      </c>
    </row>
    <row r="241" spans="2:2" hidden="1" x14ac:dyDescent="0.25">
      <c r="B241" s="253" t="s">
        <v>106</v>
      </c>
    </row>
    <row r="242" spans="2:2" hidden="1" x14ac:dyDescent="0.25">
      <c r="B242" s="253" t="s">
        <v>110</v>
      </c>
    </row>
    <row r="243" spans="2:2" hidden="1" x14ac:dyDescent="0.25">
      <c r="B243" s="253" t="s">
        <v>104</v>
      </c>
    </row>
    <row r="244" spans="2:2" hidden="1" x14ac:dyDescent="0.25">
      <c r="B244" s="253" t="s">
        <v>126</v>
      </c>
    </row>
    <row r="245" spans="2:2" hidden="1" x14ac:dyDescent="0.25">
      <c r="B245" s="253" t="s">
        <v>644</v>
      </c>
    </row>
    <row r="246" spans="2:2" hidden="1" x14ac:dyDescent="0.25">
      <c r="B246" s="253" t="s">
        <v>112</v>
      </c>
    </row>
    <row r="247" spans="2:2" hidden="1" x14ac:dyDescent="0.25">
      <c r="B247" s="253" t="s">
        <v>115</v>
      </c>
    </row>
    <row r="248" spans="2:2" hidden="1" x14ac:dyDescent="0.25">
      <c r="B248" s="253" t="s">
        <v>121</v>
      </c>
    </row>
    <row r="249" spans="2:2" hidden="1" x14ac:dyDescent="0.25">
      <c r="B249" s="253" t="s">
        <v>118</v>
      </c>
    </row>
    <row r="250" spans="2:2" ht="30" hidden="1" x14ac:dyDescent="0.25">
      <c r="B250" s="253" t="s">
        <v>645</v>
      </c>
    </row>
    <row r="251" spans="2:2" hidden="1" x14ac:dyDescent="0.25">
      <c r="B251" s="253" t="s">
        <v>116</v>
      </c>
    </row>
    <row r="252" spans="2:2" hidden="1" x14ac:dyDescent="0.25">
      <c r="B252" s="253" t="s">
        <v>117</v>
      </c>
    </row>
    <row r="253" spans="2:2" hidden="1" x14ac:dyDescent="0.25">
      <c r="B253" s="253" t="s">
        <v>128</v>
      </c>
    </row>
    <row r="254" spans="2:2" hidden="1" x14ac:dyDescent="0.25">
      <c r="B254" s="253" t="s">
        <v>125</v>
      </c>
    </row>
    <row r="255" spans="2:2" hidden="1" x14ac:dyDescent="0.25">
      <c r="B255" s="253" t="s">
        <v>124</v>
      </c>
    </row>
    <row r="256" spans="2:2" hidden="1" x14ac:dyDescent="0.25">
      <c r="B256" s="253" t="s">
        <v>127</v>
      </c>
    </row>
    <row r="257" spans="2:2" hidden="1" x14ac:dyDescent="0.25">
      <c r="B257" s="253" t="s">
        <v>119</v>
      </c>
    </row>
    <row r="258" spans="2:2" hidden="1" x14ac:dyDescent="0.25">
      <c r="B258" s="253" t="s">
        <v>120</v>
      </c>
    </row>
    <row r="259" spans="2:2" hidden="1" x14ac:dyDescent="0.25">
      <c r="B259" s="253" t="s">
        <v>113</v>
      </c>
    </row>
    <row r="260" spans="2:2" hidden="1" x14ac:dyDescent="0.25">
      <c r="B260" s="253" t="s">
        <v>114</v>
      </c>
    </row>
    <row r="261" spans="2:2" hidden="1" x14ac:dyDescent="0.25">
      <c r="B261" s="253" t="s">
        <v>129</v>
      </c>
    </row>
    <row r="262" spans="2:2" hidden="1" x14ac:dyDescent="0.25">
      <c r="B262" s="253" t="s">
        <v>135</v>
      </c>
    </row>
    <row r="263" spans="2:2" hidden="1" x14ac:dyDescent="0.25">
      <c r="B263" s="253" t="s">
        <v>136</v>
      </c>
    </row>
    <row r="264" spans="2:2" hidden="1" x14ac:dyDescent="0.25">
      <c r="B264" s="253" t="s">
        <v>134</v>
      </c>
    </row>
    <row r="265" spans="2:2" hidden="1" x14ac:dyDescent="0.25">
      <c r="B265" s="253" t="s">
        <v>646</v>
      </c>
    </row>
    <row r="266" spans="2:2" hidden="1" x14ac:dyDescent="0.25">
      <c r="B266" s="253" t="s">
        <v>131</v>
      </c>
    </row>
    <row r="267" spans="2:2" hidden="1" x14ac:dyDescent="0.25">
      <c r="B267" s="253" t="s">
        <v>130</v>
      </c>
    </row>
    <row r="268" spans="2:2" hidden="1" x14ac:dyDescent="0.25">
      <c r="B268" s="253" t="s">
        <v>138</v>
      </c>
    </row>
    <row r="269" spans="2:2" hidden="1" x14ac:dyDescent="0.25">
      <c r="B269" s="253" t="s">
        <v>139</v>
      </c>
    </row>
    <row r="270" spans="2:2" hidden="1" x14ac:dyDescent="0.25">
      <c r="B270" s="253" t="s">
        <v>141</v>
      </c>
    </row>
    <row r="271" spans="2:2" hidden="1" x14ac:dyDescent="0.25">
      <c r="B271" s="253" t="s">
        <v>144</v>
      </c>
    </row>
    <row r="272" spans="2:2" hidden="1" x14ac:dyDescent="0.25">
      <c r="B272" s="253" t="s">
        <v>145</v>
      </c>
    </row>
    <row r="273" spans="2:2" hidden="1" x14ac:dyDescent="0.25">
      <c r="B273" s="253" t="s">
        <v>140</v>
      </c>
    </row>
    <row r="274" spans="2:2" hidden="1" x14ac:dyDescent="0.25">
      <c r="B274" s="253" t="s">
        <v>142</v>
      </c>
    </row>
    <row r="275" spans="2:2" hidden="1" x14ac:dyDescent="0.25">
      <c r="B275" s="253" t="s">
        <v>146</v>
      </c>
    </row>
    <row r="276" spans="2:2" hidden="1" x14ac:dyDescent="0.25">
      <c r="B276" s="253" t="s">
        <v>647</v>
      </c>
    </row>
    <row r="277" spans="2:2" hidden="1" x14ac:dyDescent="0.25">
      <c r="B277" s="253" t="s">
        <v>143</v>
      </c>
    </row>
    <row r="278" spans="2:2" hidden="1" x14ac:dyDescent="0.25">
      <c r="B278" s="253" t="s">
        <v>151</v>
      </c>
    </row>
    <row r="279" spans="2:2" hidden="1" x14ac:dyDescent="0.25">
      <c r="B279" s="253" t="s">
        <v>152</v>
      </c>
    </row>
    <row r="280" spans="2:2" hidden="1" x14ac:dyDescent="0.25">
      <c r="B280" s="253" t="s">
        <v>153</v>
      </c>
    </row>
    <row r="281" spans="2:2" hidden="1" x14ac:dyDescent="0.25">
      <c r="B281" s="253" t="s">
        <v>160</v>
      </c>
    </row>
    <row r="282" spans="2:2" hidden="1" x14ac:dyDescent="0.25">
      <c r="B282" s="253" t="s">
        <v>173</v>
      </c>
    </row>
    <row r="283" spans="2:2" hidden="1" x14ac:dyDescent="0.25">
      <c r="B283" s="253" t="s">
        <v>161</v>
      </c>
    </row>
    <row r="284" spans="2:2" hidden="1" x14ac:dyDescent="0.25">
      <c r="B284" s="253" t="s">
        <v>168</v>
      </c>
    </row>
    <row r="285" spans="2:2" hidden="1" x14ac:dyDescent="0.25">
      <c r="B285" s="253" t="s">
        <v>164</v>
      </c>
    </row>
    <row r="286" spans="2:2" hidden="1" x14ac:dyDescent="0.25">
      <c r="B286" s="253" t="s">
        <v>66</v>
      </c>
    </row>
    <row r="287" spans="2:2" hidden="1" x14ac:dyDescent="0.25">
      <c r="B287" s="253" t="s">
        <v>158</v>
      </c>
    </row>
    <row r="288" spans="2:2" hidden="1" x14ac:dyDescent="0.25">
      <c r="B288" s="253" t="s">
        <v>162</v>
      </c>
    </row>
    <row r="289" spans="2:2" hidden="1" x14ac:dyDescent="0.25">
      <c r="B289" s="253" t="s">
        <v>159</v>
      </c>
    </row>
    <row r="290" spans="2:2" hidden="1" x14ac:dyDescent="0.25">
      <c r="B290" s="253" t="s">
        <v>174</v>
      </c>
    </row>
    <row r="291" spans="2:2" hidden="1" x14ac:dyDescent="0.25">
      <c r="B291" s="253" t="s">
        <v>648</v>
      </c>
    </row>
    <row r="292" spans="2:2" hidden="1" x14ac:dyDescent="0.25">
      <c r="B292" s="253" t="s">
        <v>167</v>
      </c>
    </row>
    <row r="293" spans="2:2" hidden="1" x14ac:dyDescent="0.25">
      <c r="B293" s="253" t="s">
        <v>175</v>
      </c>
    </row>
    <row r="294" spans="2:2" hidden="1" x14ac:dyDescent="0.25">
      <c r="B294" s="253" t="s">
        <v>163</v>
      </c>
    </row>
    <row r="295" spans="2:2" hidden="1" x14ac:dyDescent="0.25">
      <c r="B295" s="253" t="s">
        <v>178</v>
      </c>
    </row>
    <row r="296" spans="2:2" hidden="1" x14ac:dyDescent="0.25">
      <c r="B296" s="253" t="s">
        <v>649</v>
      </c>
    </row>
    <row r="297" spans="2:2" hidden="1" x14ac:dyDescent="0.25">
      <c r="B297" s="253" t="s">
        <v>183</v>
      </c>
    </row>
    <row r="298" spans="2:2" hidden="1" x14ac:dyDescent="0.25">
      <c r="B298" s="253" t="s">
        <v>180</v>
      </c>
    </row>
    <row r="299" spans="2:2" hidden="1" x14ac:dyDescent="0.25">
      <c r="B299" s="253" t="s">
        <v>179</v>
      </c>
    </row>
    <row r="300" spans="2:2" hidden="1" x14ac:dyDescent="0.25">
      <c r="B300" s="253" t="s">
        <v>188</v>
      </c>
    </row>
    <row r="301" spans="2:2" hidden="1" x14ac:dyDescent="0.25">
      <c r="B301" s="253" t="s">
        <v>184</v>
      </c>
    </row>
    <row r="302" spans="2:2" hidden="1" x14ac:dyDescent="0.25">
      <c r="B302" s="253" t="s">
        <v>185</v>
      </c>
    </row>
    <row r="303" spans="2:2" hidden="1" x14ac:dyDescent="0.25">
      <c r="B303" s="253" t="s">
        <v>186</v>
      </c>
    </row>
    <row r="304" spans="2:2" hidden="1" x14ac:dyDescent="0.25">
      <c r="B304" s="253" t="s">
        <v>187</v>
      </c>
    </row>
    <row r="305" spans="2:2" hidden="1" x14ac:dyDescent="0.25">
      <c r="B305" s="253" t="s">
        <v>189</v>
      </c>
    </row>
    <row r="306" spans="2:2" hidden="1" x14ac:dyDescent="0.25">
      <c r="B306" s="253" t="s">
        <v>650</v>
      </c>
    </row>
    <row r="307" spans="2:2" hidden="1" x14ac:dyDescent="0.25">
      <c r="B307" s="253" t="s">
        <v>190</v>
      </c>
    </row>
    <row r="308" spans="2:2" hidden="1" x14ac:dyDescent="0.25">
      <c r="B308" s="253" t="s">
        <v>191</v>
      </c>
    </row>
    <row r="309" spans="2:2" hidden="1" x14ac:dyDescent="0.25">
      <c r="B309" s="253" t="s">
        <v>196</v>
      </c>
    </row>
    <row r="310" spans="2:2" hidden="1" x14ac:dyDescent="0.25">
      <c r="B310" s="253" t="s">
        <v>197</v>
      </c>
    </row>
    <row r="311" spans="2:2" hidden="1" x14ac:dyDescent="0.25">
      <c r="B311" s="253" t="s">
        <v>156</v>
      </c>
    </row>
    <row r="312" spans="2:2" hidden="1" x14ac:dyDescent="0.25">
      <c r="B312" s="253" t="s">
        <v>651</v>
      </c>
    </row>
    <row r="313" spans="2:2" hidden="1" x14ac:dyDescent="0.25">
      <c r="B313" s="253" t="s">
        <v>652</v>
      </c>
    </row>
    <row r="314" spans="2:2" hidden="1" x14ac:dyDescent="0.25">
      <c r="B314" s="253" t="s">
        <v>198</v>
      </c>
    </row>
    <row r="315" spans="2:2" hidden="1" x14ac:dyDescent="0.25">
      <c r="B315" s="253" t="s">
        <v>157</v>
      </c>
    </row>
    <row r="316" spans="2:2" hidden="1" x14ac:dyDescent="0.25">
      <c r="B316" s="253" t="s">
        <v>653</v>
      </c>
    </row>
    <row r="317" spans="2:2" hidden="1" x14ac:dyDescent="0.25">
      <c r="B317" s="253" t="s">
        <v>170</v>
      </c>
    </row>
    <row r="318" spans="2:2" hidden="1" x14ac:dyDescent="0.25">
      <c r="B318" s="253" t="s">
        <v>202</v>
      </c>
    </row>
    <row r="319" spans="2:2" hidden="1" x14ac:dyDescent="0.25">
      <c r="B319" s="253" t="s">
        <v>203</v>
      </c>
    </row>
    <row r="320" spans="2:2" hidden="1" x14ac:dyDescent="0.25">
      <c r="B320" s="253" t="s">
        <v>182</v>
      </c>
    </row>
    <row r="321" hidden="1" x14ac:dyDescent="0.25"/>
  </sheetData>
  <dataConsolidate/>
  <mergeCells count="353">
    <mergeCell ref="Q128:R128"/>
    <mergeCell ref="E129:F129"/>
    <mergeCell ref="I129:J129"/>
    <mergeCell ref="M129:N129"/>
    <mergeCell ref="Q129:R129"/>
    <mergeCell ref="D125:G125"/>
    <mergeCell ref="H125:K125"/>
    <mergeCell ref="L125:O125"/>
    <mergeCell ref="P125:S125"/>
    <mergeCell ref="B126:B129"/>
    <mergeCell ref="C126:C127"/>
    <mergeCell ref="C128:C129"/>
    <mergeCell ref="E128:F128"/>
    <mergeCell ref="I128:J128"/>
    <mergeCell ref="M128:N128"/>
    <mergeCell ref="D123:G123"/>
    <mergeCell ref="H123:K123"/>
    <mergeCell ref="L123:O123"/>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I119:J119"/>
    <mergeCell ref="M119:N119"/>
    <mergeCell ref="R119:S119"/>
    <mergeCell ref="E117:F117"/>
    <mergeCell ref="I117:J117"/>
    <mergeCell ref="M117:N117"/>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D98:D99"/>
    <mergeCell ref="E98:E99"/>
    <mergeCell ref="F98:F99"/>
    <mergeCell ref="G98:G99"/>
    <mergeCell ref="H98:H99"/>
    <mergeCell ref="I98:I99"/>
    <mergeCell ref="J98:J99"/>
    <mergeCell ref="K98:K99"/>
    <mergeCell ref="L98:L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R68:S68"/>
    <mergeCell ref="F69:G69"/>
    <mergeCell ref="J69:K69"/>
    <mergeCell ref="N69:O69"/>
    <mergeCell ref="R69:S69"/>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D19:G19"/>
    <mergeCell ref="H19:K19"/>
    <mergeCell ref="L19:O19"/>
    <mergeCell ref="P19:S19"/>
    <mergeCell ref="B20:B23"/>
    <mergeCell ref="C20:C23"/>
    <mergeCell ref="C2:G2"/>
    <mergeCell ref="C3:G3"/>
    <mergeCell ref="B6:G6"/>
    <mergeCell ref="B7:G7"/>
    <mergeCell ref="B8:G8"/>
    <mergeCell ref="B10:C10"/>
    <mergeCell ref="E16:J17"/>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error="Select from the drop-down list._x000a_" prompt="Select overall effectiveness" sqref="G27:G28 K27:K28 O27:O28 S27:S28">
      <formula1>$K$155:$K$159</formula1>
    </dataValidation>
    <dataValidation allowBlank="1" showInputMessage="1" showErrorMessage="1" prompt="Enter the name of the Implementing Entity_x000a_" sqref="C13"/>
    <dataValidation allowBlank="1" showInputMessage="1" showErrorMessage="1" prompt="Please enter your project ID" sqref="C12"/>
    <dataValidation type="list" allowBlank="1" showInputMessage="1" showErrorMessage="1" error="Select from the drop-down list" prompt="Select from the drop-down list" sqref="C15">
      <formula1>$B$162:$B$320</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prompt="Select integration level" sqref="D125:S125">
      <formula1>$H$143:$H$147</formula1>
    </dataValidation>
    <dataValidation type="list" allowBlank="1" showInputMessage="1" showErrorMessage="1" prompt="Select adaptation strategy" sqref="G113 S113 O113 K113">
      <formula1>$I$161:$I$177</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prompt="Select type" sqref="G87 O87 S87 K87">
      <formula1>$F$136:$F$140</formula1>
    </dataValidation>
    <dataValidation type="list" allowBlank="1" showInputMessage="1" showErrorMessage="1" prompt="Select level of improvements" sqref="D87:E87 P87 L87 H87">
      <formula1>$K$155:$K$159</formula1>
    </dataValidation>
    <dataValidation type="list" allowBlank="1" showInputMessage="1" showErrorMessage="1" sqref="E78:F83 I78:J83 M78:N83 Q78:R83">
      <formula1>type1</formula1>
    </dataValidation>
    <dataValidation type="list" allowBlank="1" showInputMessage="1" showErrorMessage="1" prompt="Select type" sqref="F57:G57 P59 L59 H59 D59 R57:S57 N57:O57 J57:K57">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list" allowBlank="1" showInputMessage="1" showErrorMessage="1" sqref="B66">
      <formula1>selectyn</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prompt="Select sector" sqref="F54 Q127 R54 R113 N113 F59 F113 R59 E127 S78:S83 P71:P76 O78:O83 L71:L76 K78:K83 H71:H76 G78:G83 D71:D76 J59 N59 I127 J54 N54 M127 J113">
      <formula1>$J$146:$J$154</formula1>
    </dataValidation>
    <dataValidation type="list" allowBlank="1" showInputMessage="1" showErrorMessage="1" prompt="Select capacity level" sqref="G54 S54 K54 O54">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scale" sqref="G59 S59 K59 O59">
      <formula1>$F$155:$F$158</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geographical scale" sqref="E69 Q69 M69 I69">
      <formula1>$D$151:$D$153</formula1>
    </dataValidation>
    <dataValidation type="list" allowBlank="1" showInputMessage="1" showErrorMessage="1" prompt="Select response level" sqref="F69 R69 N69 J69">
      <formula1>$H$155:$H$159</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level of improvements" sqref="I87 M87 Q87">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income source" sqref="Q115 Q119 Q121 Q117">
      <formula1>incomesource</formula1>
    </dataValidation>
    <dataValidation type="list" allowBlank="1" showInputMessage="1" showErrorMessage="1" prompt="Select type of policy" sqref="S127 K127 O127">
      <formula1>policy</formula1>
    </dataValidation>
    <dataValidation type="decimal" allowBlank="1" showInputMessage="1" showErrorMessage="1" errorTitle="Invalid data" error="Please enter a number between 0 and 100" prompt="Enter a percentage between 0 and 100" sqref="E22:E23 E65 I105 M22:M23 M28 I28 I111 E28 E55 E103 I22:I23 M55 M57 I55 Q28 E57 Q57 I65 M65 Q65 Q103 M111 I109 M103 I103 E111 Q55 D63:E63 E105 E107 E109 Q22:Q23 P63:Q63 I107 M105 M107 M109 Q105 Q107 Q109 Q111 H63:I63 L63:M63 I57">
      <formula1>0</formula1>
      <formula2>100</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9999999" prompt="Enter a number here" sqref="E21:G21 E27 Q27 K21 M27 I27 M21:O21 R21:S21">
      <formula1>0</formula1>
      <formula2>99999999999</formula2>
    </dataValidation>
    <dataValidation type="list" allowBlank="1" showInputMessage="1" showErrorMessage="1" prompt="Select a sector" sqref="F63:G63 R63:S63 N63:O63 J63:K63">
      <formula1>$J$146:$J$154</formula1>
    </dataValidation>
    <dataValidation type="list" allowBlank="1" showInputMessage="1" showErrorMessage="1" prompt="Select effectiveness" sqref="G129 S129 O129 K129">
      <formula1>$K$155:$K$159</formula1>
    </dataValidation>
    <dataValidation type="list" allowBlank="1" showInputMessage="1" showErrorMessage="1" sqref="E142:E143">
      <formula1>$D$16:$D$18</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targeted asset" sqref="E71:E76 I71:I76 M71:M76 Q71:Q76">
      <formula1>$J$165:$J$166</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income source" sqref="E115:F115 R121 R119 R117 M121 M119 M117 I121 I119 I117 R115 M115 I115 E117:F117 E119:F119 E121:F121">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decimal" allowBlank="1" showInputMessage="1" showErrorMessage="1" errorTitle="Invalid data" error="Please enter a number" sqref="Q54 P57 L57 H57 M54 I54">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prompt="Please enter a number here" sqref="E54 I21:J21 D65 H65 L65 P65 Q21">
      <formula1>0</formula1>
      <formula2>9999999999</formula2>
    </dataValidation>
    <dataValidation type="whole" allowBlank="1" showInputMessage="1" showErrorMessage="1" error="Please enter a number here" prompt="Please enter a number" sqref="D78:D83 H78:H83 L78:L83 P78:P83">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the No. of targeted households" sqref="D103 L111 P111 D111 H109 L103 P103 D105 D107 D109 H103 H107 H105 L105 L107 L109 P105 P107 P109 H111">
      <formula1>0</formula1>
      <formula2>999999999999999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whole" allowBlank="1" showInputMessage="1" showErrorMessage="1" error="Please enter a number here" prompt="Enter No. of development strategies" sqref="D129 H129 L129 P129">
      <formula1>0</formula1>
      <formula2>999999999</formula2>
    </dataValidation>
    <dataValidation type="list" allowBlank="1" showInputMessage="1" showErrorMessage="1" prompt="Select type of assets" sqref="E113 Q113 M113 I113">
      <formula1>$L$140:$L$146</formula1>
    </dataValidation>
    <dataValidation type="list" allowBlank="1" showInputMessage="1" showErrorMessage="1" prompt="Select type of policy" sqref="G127">
      <formula1>$H$164:$H$185</formula1>
    </dataValidation>
  </dataValidations>
  <pageMargins left="0.7" right="0.7" top="0.75" bottom="0.75" header="0.3" footer="0.3"/>
  <pageSetup paperSize="8" scale="36" fitToHeight="0" orientation="landscape" cellComments="asDisplayed"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21</vt:i4>
      </vt:variant>
    </vt:vector>
  </HeadingPairs>
  <TitlesOfParts>
    <vt:vector size="31" baseType="lpstr">
      <vt:lpstr>Reliquats-au-31-déc</vt:lpstr>
      <vt:lpstr>Reliquats-au-31-déc USD</vt:lpstr>
      <vt:lpstr>Overview</vt:lpstr>
      <vt:lpstr>FinancialData</vt:lpstr>
      <vt:lpstr>Risk Assesment</vt:lpstr>
      <vt:lpstr>Rating</vt:lpstr>
      <vt:lpstr>Lessons Learned</vt:lpstr>
      <vt:lpstr>Results Tracker-exemple</vt:lpstr>
      <vt:lpstr>Project Indicators</vt:lpstr>
      <vt:lpstr>Results Tracker</vt:lpstr>
      <vt:lpstr>'Results Tracker'!incomelevel</vt:lpstr>
      <vt:lpstr>incomelevel</vt:lpstr>
      <vt:lpstr>'Results Tracker'!info</vt:lpstr>
      <vt:lpstr>info</vt:lpstr>
      <vt:lpstr>'Results Tracker'!overalleffect</vt:lpstr>
      <vt:lpstr>overalleffect</vt:lpstr>
      <vt:lpstr>'Results Tracker'!physicalassets</vt:lpstr>
      <vt:lpstr>physicalassets</vt:lpstr>
      <vt:lpstr>'Reliquats-au-31-déc USD'!Print_Area</vt:lpstr>
      <vt:lpstr>'Results Tracker'!quality</vt:lpstr>
      <vt:lpstr>quality</vt:lpstr>
      <vt:lpstr>'Results Tracker'!question</vt:lpstr>
      <vt:lpstr>question</vt:lpstr>
      <vt:lpstr>'Results Tracker'!responses</vt:lpstr>
      <vt:lpstr>responses</vt:lpstr>
      <vt:lpstr>'Results Tracker'!state</vt:lpstr>
      <vt:lpstr>state</vt:lpstr>
      <vt:lpstr>'Results Tracker'!type1</vt:lpstr>
      <vt:lpstr>type1</vt:lpstr>
      <vt:lpstr>'Results Tracker'!yesno</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2017-05-23T09:51:07Z</cp:lastPrinted>
  <dcterms:created xsi:type="dcterms:W3CDTF">2010-11-30T14:15:01Z</dcterms:created>
  <dcterms:modified xsi:type="dcterms:W3CDTF">2017-09-27T15:02:44Z</dcterms:modified>
</cp:coreProperties>
</file>